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17280" windowHeight="10095" tabRatio="138"/>
  </bookViews>
  <sheets>
    <sheet name="Municipal Group" sheetId="1" r:id="rId1"/>
  </sheets>
  <definedNames>
    <definedName name="_xlnm._FilterDatabase" localSheetId="0" hidden="1">'Municipal Group'!$B$1:$B$258</definedName>
  </definedNames>
  <calcPr calcId="145621"/>
</workbook>
</file>

<file path=xl/calcChain.xml><?xml version="1.0" encoding="utf-8"?>
<calcChain xmlns="http://schemas.openxmlformats.org/spreadsheetml/2006/main">
  <c r="AB157" i="1" l="1"/>
  <c r="X157" i="1"/>
  <c r="P157" i="1"/>
  <c r="M157" i="1"/>
  <c r="J157" i="1"/>
  <c r="AB154" i="1"/>
  <c r="X154" i="1"/>
  <c r="P154" i="1"/>
  <c r="M154" i="1"/>
  <c r="J154" i="1"/>
  <c r="AB34" i="1"/>
  <c r="X34" i="1"/>
  <c r="P34" i="1"/>
  <c r="M34" i="1"/>
  <c r="J34" i="1"/>
  <c r="AB137" i="1"/>
  <c r="X137" i="1"/>
  <c r="P137" i="1"/>
  <c r="M137" i="1"/>
  <c r="J137" i="1"/>
  <c r="AB118" i="1"/>
  <c r="X118" i="1"/>
  <c r="P118" i="1"/>
  <c r="M118" i="1"/>
  <c r="J118" i="1"/>
  <c r="AB208" i="1"/>
  <c r="X208" i="1"/>
  <c r="P208" i="1"/>
  <c r="M208" i="1"/>
  <c r="J208" i="1"/>
  <c r="AB97" i="1"/>
  <c r="X97" i="1"/>
  <c r="P97" i="1"/>
  <c r="M97" i="1"/>
  <c r="J97" i="1"/>
  <c r="AB5" i="1"/>
  <c r="AB6" i="1"/>
  <c r="AB7" i="1"/>
  <c r="AB8" i="1"/>
  <c r="AB9" i="1"/>
  <c r="AB10" i="1"/>
  <c r="AB12" i="1"/>
  <c r="AB13" i="1"/>
  <c r="AB14" i="1"/>
  <c r="AB15" i="1"/>
  <c r="AB16" i="1"/>
  <c r="AB17" i="1"/>
  <c r="AB19" i="1"/>
  <c r="AB20" i="1"/>
  <c r="AB21" i="1"/>
  <c r="AB22" i="1"/>
  <c r="AB23" i="1"/>
  <c r="AB24" i="1"/>
  <c r="AB25" i="1"/>
  <c r="AB27" i="1"/>
  <c r="AB28" i="1"/>
  <c r="AB29" i="1"/>
  <c r="AB30" i="1"/>
  <c r="AB31" i="1"/>
  <c r="AB32" i="1"/>
  <c r="AB33" i="1"/>
  <c r="AB35" i="1"/>
  <c r="AB36" i="1"/>
  <c r="AB37" i="1"/>
  <c r="AB38" i="1"/>
  <c r="AB39" i="1"/>
  <c r="AB40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6" i="1"/>
  <c r="AB67" i="1"/>
  <c r="AB68" i="1"/>
  <c r="AB69" i="1"/>
  <c r="AB70" i="1"/>
  <c r="AB71" i="1"/>
  <c r="AB72" i="1"/>
  <c r="AB73" i="1"/>
  <c r="AB75" i="1"/>
  <c r="AB76" i="1"/>
  <c r="AB77" i="1"/>
  <c r="AB78" i="1"/>
  <c r="AB79" i="1"/>
  <c r="AB80" i="1"/>
  <c r="AB81" i="1"/>
  <c r="AB82" i="1"/>
  <c r="AB83" i="1"/>
  <c r="AB84" i="1"/>
  <c r="AB85" i="1"/>
  <c r="AB87" i="1"/>
  <c r="AB88" i="1"/>
  <c r="AB89" i="1"/>
  <c r="AB90" i="1"/>
  <c r="AB91" i="1"/>
  <c r="AB92" i="1"/>
  <c r="AB93" i="1"/>
  <c r="AB94" i="1"/>
  <c r="AB95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9" i="1"/>
  <c r="AB120" i="1"/>
  <c r="AB121" i="1"/>
  <c r="AB122" i="1"/>
  <c r="AB123" i="1"/>
  <c r="AB124" i="1"/>
  <c r="AB125" i="1"/>
  <c r="AB126" i="1"/>
  <c r="AB128" i="1"/>
  <c r="AB129" i="1"/>
  <c r="AB130" i="1"/>
  <c r="AB131" i="1"/>
  <c r="AB132" i="1"/>
  <c r="AB133" i="1"/>
  <c r="AB134" i="1"/>
  <c r="AB135" i="1"/>
  <c r="AB136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1" i="1"/>
  <c r="AB152" i="1"/>
  <c r="AB153" i="1"/>
  <c r="AB155" i="1"/>
  <c r="AB156" i="1"/>
  <c r="AB158" i="1"/>
  <c r="AB159" i="1"/>
  <c r="AB160" i="1"/>
  <c r="AB161" i="1"/>
  <c r="AB162" i="1"/>
  <c r="AB163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7" i="1"/>
  <c r="AB199" i="1"/>
  <c r="AB200" i="1"/>
  <c r="AB201" i="1"/>
  <c r="AB202" i="1"/>
  <c r="AB203" i="1"/>
  <c r="AB204" i="1"/>
  <c r="AB205" i="1"/>
  <c r="AB206" i="1"/>
  <c r="AB207" i="1"/>
  <c r="AB209" i="1"/>
  <c r="AB210" i="1"/>
  <c r="AB211" i="1"/>
  <c r="AB212" i="1"/>
  <c r="AB213" i="1"/>
  <c r="AB214" i="1"/>
  <c r="AB216" i="1"/>
  <c r="AB217" i="1"/>
  <c r="AB218" i="1"/>
  <c r="X200" i="1"/>
  <c r="X201" i="1"/>
  <c r="X202" i="1"/>
  <c r="X203" i="1"/>
  <c r="X204" i="1"/>
  <c r="X205" i="1"/>
  <c r="X206" i="1"/>
  <c r="X207" i="1"/>
  <c r="X209" i="1"/>
  <c r="X210" i="1"/>
  <c r="X211" i="1"/>
  <c r="X212" i="1"/>
  <c r="X213" i="1"/>
  <c r="X214" i="1"/>
  <c r="X216" i="1"/>
  <c r="X217" i="1"/>
  <c r="X218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7" i="1"/>
  <c r="X98" i="1"/>
  <c r="X99" i="1"/>
  <c r="X164" i="1" s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9" i="1"/>
  <c r="X120" i="1"/>
  <c r="X121" i="1"/>
  <c r="X122" i="1"/>
  <c r="X123" i="1"/>
  <c r="X124" i="1"/>
  <c r="X125" i="1"/>
  <c r="X126" i="1"/>
  <c r="X128" i="1"/>
  <c r="X129" i="1"/>
  <c r="X130" i="1"/>
  <c r="X131" i="1"/>
  <c r="X132" i="1"/>
  <c r="X133" i="1"/>
  <c r="X134" i="1"/>
  <c r="X135" i="1"/>
  <c r="X136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1" i="1"/>
  <c r="X152" i="1"/>
  <c r="X153" i="1"/>
  <c r="X155" i="1"/>
  <c r="X156" i="1"/>
  <c r="X158" i="1"/>
  <c r="X159" i="1"/>
  <c r="X160" i="1"/>
  <c r="X161" i="1"/>
  <c r="X162" i="1"/>
  <c r="X163" i="1"/>
  <c r="X67" i="1"/>
  <c r="X68" i="1"/>
  <c r="X69" i="1"/>
  <c r="X70" i="1"/>
  <c r="X71" i="1"/>
  <c r="X72" i="1"/>
  <c r="X73" i="1"/>
  <c r="X75" i="1"/>
  <c r="X76" i="1"/>
  <c r="X77" i="1"/>
  <c r="X78" i="1"/>
  <c r="X79" i="1"/>
  <c r="X80" i="1"/>
  <c r="X81" i="1"/>
  <c r="X82" i="1"/>
  <c r="X83" i="1"/>
  <c r="X84" i="1"/>
  <c r="X85" i="1"/>
  <c r="X87" i="1"/>
  <c r="X88" i="1"/>
  <c r="X89" i="1"/>
  <c r="X90" i="1"/>
  <c r="X91" i="1"/>
  <c r="X92" i="1"/>
  <c r="X93" i="1"/>
  <c r="X94" i="1"/>
  <c r="X95" i="1"/>
  <c r="X43" i="1"/>
  <c r="X44" i="1"/>
  <c r="X65" i="1" s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28" i="1"/>
  <c r="X29" i="1"/>
  <c r="X30" i="1"/>
  <c r="X31" i="1"/>
  <c r="X32" i="1"/>
  <c r="X33" i="1"/>
  <c r="X35" i="1"/>
  <c r="X36" i="1"/>
  <c r="X37" i="1"/>
  <c r="X38" i="1"/>
  <c r="X39" i="1"/>
  <c r="X40" i="1"/>
  <c r="X20" i="1"/>
  <c r="X26" i="1" s="1"/>
  <c r="X21" i="1"/>
  <c r="X22" i="1"/>
  <c r="X23" i="1"/>
  <c r="X24" i="1"/>
  <c r="X25" i="1"/>
  <c r="X13" i="1"/>
  <c r="X14" i="1"/>
  <c r="X18" i="1" s="1"/>
  <c r="X15" i="1"/>
  <c r="X16" i="1"/>
  <c r="X17" i="1"/>
  <c r="X6" i="1"/>
  <c r="X7" i="1"/>
  <c r="X8" i="1"/>
  <c r="X9" i="1"/>
  <c r="X10" i="1"/>
  <c r="P193" i="1"/>
  <c r="P144" i="1"/>
  <c r="P125" i="1"/>
  <c r="M193" i="1"/>
  <c r="M144" i="1"/>
  <c r="M125" i="1"/>
  <c r="O221" i="1"/>
  <c r="L221" i="1"/>
  <c r="I221" i="1"/>
  <c r="M178" i="1"/>
  <c r="P217" i="1"/>
  <c r="P218" i="1"/>
  <c r="P201" i="1"/>
  <c r="P197" i="1"/>
  <c r="P178" i="1"/>
  <c r="P174" i="1"/>
  <c r="P168" i="1"/>
  <c r="P159" i="1"/>
  <c r="P158" i="1"/>
  <c r="P153" i="1"/>
  <c r="P152" i="1"/>
  <c r="P145" i="1"/>
  <c r="P143" i="1"/>
  <c r="P120" i="1"/>
  <c r="P121" i="1"/>
  <c r="P122" i="1"/>
  <c r="P123" i="1"/>
  <c r="P124" i="1"/>
  <c r="P98" i="1"/>
  <c r="P99" i="1"/>
  <c r="P100" i="1"/>
  <c r="P101" i="1"/>
  <c r="P102" i="1"/>
  <c r="P103" i="1"/>
  <c r="P95" i="1"/>
  <c r="P82" i="1"/>
  <c r="P78" i="1"/>
  <c r="P63" i="1"/>
  <c r="P59" i="1"/>
  <c r="P54" i="1"/>
  <c r="P53" i="1"/>
  <c r="P47" i="1"/>
  <c r="P28" i="1"/>
  <c r="P29" i="1"/>
  <c r="P30" i="1"/>
  <c r="P31" i="1"/>
  <c r="P32" i="1"/>
  <c r="P33" i="1"/>
  <c r="P35" i="1"/>
  <c r="P36" i="1"/>
  <c r="P20" i="1"/>
  <c r="P21" i="1"/>
  <c r="P22" i="1"/>
  <c r="P23" i="1"/>
  <c r="P24" i="1"/>
  <c r="P25" i="1"/>
  <c r="P17" i="1"/>
  <c r="M217" i="1"/>
  <c r="M218" i="1"/>
  <c r="M201" i="1"/>
  <c r="M197" i="1"/>
  <c r="M169" i="1"/>
  <c r="M170" i="1"/>
  <c r="M171" i="1"/>
  <c r="M172" i="1"/>
  <c r="M173" i="1"/>
  <c r="M174" i="1"/>
  <c r="M168" i="1"/>
  <c r="M159" i="1"/>
  <c r="M158" i="1"/>
  <c r="M153" i="1"/>
  <c r="M152" i="1"/>
  <c r="M151" i="1"/>
  <c r="M145" i="1"/>
  <c r="M143" i="1"/>
  <c r="M120" i="1"/>
  <c r="M121" i="1"/>
  <c r="M122" i="1"/>
  <c r="M123" i="1"/>
  <c r="M124" i="1"/>
  <c r="M98" i="1"/>
  <c r="M99" i="1"/>
  <c r="M100" i="1"/>
  <c r="M101" i="1"/>
  <c r="M102" i="1"/>
  <c r="M95" i="1"/>
  <c r="M82" i="1"/>
  <c r="M81" i="1"/>
  <c r="M78" i="1"/>
  <c r="M59" i="1"/>
  <c r="M60" i="1"/>
  <c r="M61" i="1"/>
  <c r="M62" i="1"/>
  <c r="M63" i="1"/>
  <c r="M64" i="1"/>
  <c r="M54" i="1"/>
  <c r="M53" i="1"/>
  <c r="M47" i="1"/>
  <c r="M28" i="1"/>
  <c r="M29" i="1"/>
  <c r="M30" i="1"/>
  <c r="M31" i="1"/>
  <c r="M32" i="1"/>
  <c r="M33" i="1"/>
  <c r="M35" i="1"/>
  <c r="M36" i="1"/>
  <c r="M20" i="1"/>
  <c r="M21" i="1"/>
  <c r="M22" i="1"/>
  <c r="M23" i="1"/>
  <c r="M24" i="1"/>
  <c r="M25" i="1"/>
  <c r="M17" i="1"/>
  <c r="J217" i="1"/>
  <c r="J218" i="1"/>
  <c r="J201" i="1"/>
  <c r="J197" i="1"/>
  <c r="J178" i="1"/>
  <c r="J174" i="1"/>
  <c r="J168" i="1"/>
  <c r="J159" i="1"/>
  <c r="J158" i="1"/>
  <c r="J153" i="1"/>
  <c r="J152" i="1"/>
  <c r="J145" i="1"/>
  <c r="J143" i="1"/>
  <c r="J120" i="1"/>
  <c r="J121" i="1"/>
  <c r="J122" i="1"/>
  <c r="J123" i="1"/>
  <c r="J124" i="1"/>
  <c r="J98" i="1"/>
  <c r="J99" i="1"/>
  <c r="J100" i="1"/>
  <c r="J101" i="1"/>
  <c r="J102" i="1"/>
  <c r="J103" i="1"/>
  <c r="J95" i="1"/>
  <c r="J82" i="1"/>
  <c r="J78" i="1"/>
  <c r="J55" i="1"/>
  <c r="J56" i="1"/>
  <c r="J57" i="1"/>
  <c r="J58" i="1"/>
  <c r="J59" i="1"/>
  <c r="J60" i="1"/>
  <c r="J61" i="1"/>
  <c r="J62" i="1"/>
  <c r="J63" i="1"/>
  <c r="J64" i="1"/>
  <c r="J54" i="1"/>
  <c r="J53" i="1"/>
  <c r="J47" i="1"/>
  <c r="J28" i="1"/>
  <c r="J29" i="1"/>
  <c r="J30" i="1"/>
  <c r="J31" i="1"/>
  <c r="J32" i="1"/>
  <c r="J33" i="1"/>
  <c r="J35" i="1"/>
  <c r="J36" i="1"/>
  <c r="J20" i="1"/>
  <c r="J21" i="1"/>
  <c r="J22" i="1"/>
  <c r="J23" i="1"/>
  <c r="J24" i="1"/>
  <c r="J25" i="1"/>
  <c r="J17" i="1"/>
  <c r="J14" i="1"/>
  <c r="J6" i="1"/>
  <c r="J7" i="1"/>
  <c r="J8" i="1"/>
  <c r="J9" i="1"/>
  <c r="J128" i="1"/>
  <c r="J129" i="1"/>
  <c r="J130" i="1"/>
  <c r="J131" i="1"/>
  <c r="J132" i="1"/>
  <c r="J133" i="1"/>
  <c r="J134" i="1"/>
  <c r="J135" i="1"/>
  <c r="J136" i="1"/>
  <c r="J138" i="1"/>
  <c r="J139" i="1"/>
  <c r="J140" i="1"/>
  <c r="J141" i="1"/>
  <c r="J142" i="1"/>
  <c r="J146" i="1"/>
  <c r="J147" i="1"/>
  <c r="J148" i="1"/>
  <c r="J149" i="1"/>
  <c r="J151" i="1"/>
  <c r="J155" i="1"/>
  <c r="J156" i="1"/>
  <c r="J160" i="1"/>
  <c r="J161" i="1"/>
  <c r="J162" i="1"/>
  <c r="J163" i="1"/>
  <c r="J165" i="1"/>
  <c r="J166" i="1"/>
  <c r="J167" i="1"/>
  <c r="J169" i="1"/>
  <c r="J170" i="1"/>
  <c r="J171" i="1"/>
  <c r="J172" i="1"/>
  <c r="J173" i="1"/>
  <c r="J175" i="1"/>
  <c r="J176" i="1"/>
  <c r="J177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4" i="1"/>
  <c r="J195" i="1"/>
  <c r="J199" i="1"/>
  <c r="J200" i="1"/>
  <c r="J202" i="1"/>
  <c r="J203" i="1"/>
  <c r="J204" i="1"/>
  <c r="J205" i="1"/>
  <c r="J206" i="1"/>
  <c r="J207" i="1"/>
  <c r="J209" i="1"/>
  <c r="J210" i="1"/>
  <c r="J211" i="1"/>
  <c r="J212" i="1"/>
  <c r="J213" i="1"/>
  <c r="J214" i="1"/>
  <c r="J216" i="1"/>
  <c r="X199" i="1"/>
  <c r="X219" i="1" s="1"/>
  <c r="P216" i="1"/>
  <c r="M216" i="1"/>
  <c r="P214" i="1"/>
  <c r="M214" i="1"/>
  <c r="P213" i="1"/>
  <c r="M213" i="1"/>
  <c r="P212" i="1"/>
  <c r="M212" i="1"/>
  <c r="P211" i="1"/>
  <c r="M211" i="1"/>
  <c r="P210" i="1"/>
  <c r="M210" i="1"/>
  <c r="P209" i="1"/>
  <c r="M209" i="1"/>
  <c r="P207" i="1"/>
  <c r="M207" i="1"/>
  <c r="P206" i="1"/>
  <c r="M206" i="1"/>
  <c r="P205" i="1"/>
  <c r="M205" i="1"/>
  <c r="P204" i="1"/>
  <c r="M204" i="1"/>
  <c r="P203" i="1"/>
  <c r="M203" i="1"/>
  <c r="P202" i="1"/>
  <c r="M202" i="1"/>
  <c r="P200" i="1"/>
  <c r="M200" i="1"/>
  <c r="P199" i="1"/>
  <c r="M199" i="1"/>
  <c r="X165" i="1"/>
  <c r="X198" i="1" s="1"/>
  <c r="P195" i="1"/>
  <c r="M195" i="1"/>
  <c r="P194" i="1"/>
  <c r="M194" i="1"/>
  <c r="P192" i="1"/>
  <c r="M192" i="1"/>
  <c r="P191" i="1"/>
  <c r="M191" i="1"/>
  <c r="P190" i="1"/>
  <c r="M190" i="1"/>
  <c r="P189" i="1"/>
  <c r="M189" i="1"/>
  <c r="P188" i="1"/>
  <c r="M188" i="1"/>
  <c r="P187" i="1"/>
  <c r="M187" i="1"/>
  <c r="P186" i="1"/>
  <c r="M186" i="1"/>
  <c r="P185" i="1"/>
  <c r="M185" i="1"/>
  <c r="P184" i="1"/>
  <c r="M184" i="1"/>
  <c r="P183" i="1"/>
  <c r="M183" i="1"/>
  <c r="P182" i="1"/>
  <c r="M182" i="1"/>
  <c r="P181" i="1"/>
  <c r="M181" i="1"/>
  <c r="P180" i="1"/>
  <c r="M180" i="1"/>
  <c r="P179" i="1"/>
  <c r="M179" i="1"/>
  <c r="P177" i="1"/>
  <c r="M177" i="1"/>
  <c r="P176" i="1"/>
  <c r="M176" i="1"/>
  <c r="P175" i="1"/>
  <c r="M175" i="1"/>
  <c r="P173" i="1"/>
  <c r="P172" i="1"/>
  <c r="P171" i="1"/>
  <c r="P170" i="1"/>
  <c r="P169" i="1"/>
  <c r="P167" i="1"/>
  <c r="M167" i="1"/>
  <c r="P166" i="1"/>
  <c r="M166" i="1"/>
  <c r="P165" i="1"/>
  <c r="M165" i="1"/>
  <c r="X42" i="1"/>
  <c r="P57" i="1"/>
  <c r="M57" i="1"/>
  <c r="P163" i="1"/>
  <c r="M163" i="1"/>
  <c r="P162" i="1"/>
  <c r="M162" i="1"/>
  <c r="P161" i="1"/>
  <c r="M161" i="1"/>
  <c r="P160" i="1"/>
  <c r="M160" i="1"/>
  <c r="P156" i="1"/>
  <c r="M156" i="1"/>
  <c r="P155" i="1"/>
  <c r="M155" i="1"/>
  <c r="P151" i="1"/>
  <c r="P149" i="1"/>
  <c r="M149" i="1"/>
  <c r="P148" i="1"/>
  <c r="M148" i="1"/>
  <c r="P147" i="1"/>
  <c r="M147" i="1"/>
  <c r="P146" i="1"/>
  <c r="M146" i="1"/>
  <c r="P142" i="1"/>
  <c r="M142" i="1"/>
  <c r="P141" i="1"/>
  <c r="M141" i="1"/>
  <c r="P140" i="1"/>
  <c r="M140" i="1"/>
  <c r="P139" i="1"/>
  <c r="M139" i="1"/>
  <c r="P138" i="1"/>
  <c r="M138" i="1"/>
  <c r="P136" i="1"/>
  <c r="M136" i="1"/>
  <c r="P135" i="1"/>
  <c r="M135" i="1"/>
  <c r="P134" i="1"/>
  <c r="M134" i="1"/>
  <c r="P133" i="1"/>
  <c r="M133" i="1"/>
  <c r="P132" i="1"/>
  <c r="M132" i="1"/>
  <c r="P131" i="1"/>
  <c r="M131" i="1"/>
  <c r="P130" i="1"/>
  <c r="M130" i="1"/>
  <c r="P129" i="1"/>
  <c r="M129" i="1"/>
  <c r="P128" i="1"/>
  <c r="M128" i="1"/>
  <c r="P126" i="1"/>
  <c r="M126" i="1"/>
  <c r="J126" i="1"/>
  <c r="P119" i="1"/>
  <c r="M119" i="1"/>
  <c r="J119" i="1"/>
  <c r="P117" i="1"/>
  <c r="M117" i="1"/>
  <c r="J117" i="1"/>
  <c r="P116" i="1"/>
  <c r="M116" i="1"/>
  <c r="J116" i="1"/>
  <c r="P115" i="1"/>
  <c r="M115" i="1"/>
  <c r="J115" i="1"/>
  <c r="P114" i="1"/>
  <c r="M114" i="1"/>
  <c r="J114" i="1"/>
  <c r="P113" i="1"/>
  <c r="M113" i="1"/>
  <c r="J113" i="1"/>
  <c r="P112" i="1"/>
  <c r="M112" i="1"/>
  <c r="J112" i="1"/>
  <c r="P111" i="1"/>
  <c r="M111" i="1"/>
  <c r="J111" i="1"/>
  <c r="P110" i="1"/>
  <c r="M110" i="1"/>
  <c r="J110" i="1"/>
  <c r="P109" i="1"/>
  <c r="M109" i="1"/>
  <c r="J109" i="1"/>
  <c r="P108" i="1"/>
  <c r="M108" i="1"/>
  <c r="J108" i="1"/>
  <c r="P107" i="1"/>
  <c r="M107" i="1"/>
  <c r="J107" i="1"/>
  <c r="P106" i="1"/>
  <c r="M106" i="1"/>
  <c r="J106" i="1"/>
  <c r="P105" i="1"/>
  <c r="M105" i="1"/>
  <c r="J105" i="1"/>
  <c r="P104" i="1"/>
  <c r="M104" i="1"/>
  <c r="J104" i="1"/>
  <c r="M103" i="1"/>
  <c r="X66" i="1"/>
  <c r="X96" i="1" s="1"/>
  <c r="P94" i="1"/>
  <c r="M94" i="1"/>
  <c r="J94" i="1"/>
  <c r="P93" i="1"/>
  <c r="M93" i="1"/>
  <c r="J93" i="1"/>
  <c r="P92" i="1"/>
  <c r="M92" i="1"/>
  <c r="J92" i="1"/>
  <c r="P91" i="1"/>
  <c r="M91" i="1"/>
  <c r="J91" i="1"/>
  <c r="P90" i="1"/>
  <c r="M90" i="1"/>
  <c r="J90" i="1"/>
  <c r="P89" i="1"/>
  <c r="M89" i="1"/>
  <c r="J89" i="1"/>
  <c r="P88" i="1"/>
  <c r="M88" i="1"/>
  <c r="J88" i="1"/>
  <c r="P87" i="1"/>
  <c r="M87" i="1"/>
  <c r="J87" i="1"/>
  <c r="P85" i="1"/>
  <c r="M85" i="1"/>
  <c r="J85" i="1"/>
  <c r="P84" i="1"/>
  <c r="M84" i="1"/>
  <c r="J84" i="1"/>
  <c r="P83" i="1"/>
  <c r="M83" i="1"/>
  <c r="J83" i="1"/>
  <c r="P81" i="1"/>
  <c r="J81" i="1"/>
  <c r="P80" i="1"/>
  <c r="M80" i="1"/>
  <c r="J80" i="1"/>
  <c r="P79" i="1"/>
  <c r="M79" i="1"/>
  <c r="J79" i="1"/>
  <c r="P77" i="1"/>
  <c r="M77" i="1"/>
  <c r="J77" i="1"/>
  <c r="P76" i="1"/>
  <c r="M76" i="1"/>
  <c r="J76" i="1"/>
  <c r="P75" i="1"/>
  <c r="M75" i="1"/>
  <c r="J75" i="1"/>
  <c r="P73" i="1"/>
  <c r="M73" i="1"/>
  <c r="J73" i="1"/>
  <c r="P72" i="1"/>
  <c r="M72" i="1"/>
  <c r="J72" i="1"/>
  <c r="P71" i="1"/>
  <c r="M71" i="1"/>
  <c r="J71" i="1"/>
  <c r="P70" i="1"/>
  <c r="M70" i="1"/>
  <c r="J70" i="1"/>
  <c r="P69" i="1"/>
  <c r="M69" i="1"/>
  <c r="J69" i="1"/>
  <c r="P68" i="1"/>
  <c r="M68" i="1"/>
  <c r="J68" i="1"/>
  <c r="P67" i="1"/>
  <c r="M67" i="1"/>
  <c r="J67" i="1"/>
  <c r="P66" i="1"/>
  <c r="M66" i="1"/>
  <c r="J66" i="1"/>
  <c r="P64" i="1"/>
  <c r="P62" i="1"/>
  <c r="P61" i="1"/>
  <c r="P60" i="1"/>
  <c r="P58" i="1"/>
  <c r="M58" i="1"/>
  <c r="P56" i="1"/>
  <c r="M56" i="1"/>
  <c r="P55" i="1"/>
  <c r="M55" i="1"/>
  <c r="P52" i="1"/>
  <c r="M52" i="1"/>
  <c r="J52" i="1"/>
  <c r="P51" i="1"/>
  <c r="M51" i="1"/>
  <c r="J51" i="1"/>
  <c r="P50" i="1"/>
  <c r="M50" i="1"/>
  <c r="J50" i="1"/>
  <c r="P49" i="1"/>
  <c r="M49" i="1"/>
  <c r="J49" i="1"/>
  <c r="P48" i="1"/>
  <c r="M48" i="1"/>
  <c r="J48" i="1"/>
  <c r="P46" i="1"/>
  <c r="M46" i="1"/>
  <c r="J46" i="1"/>
  <c r="P45" i="1"/>
  <c r="M45" i="1"/>
  <c r="J45" i="1"/>
  <c r="P44" i="1"/>
  <c r="M44" i="1"/>
  <c r="J44" i="1"/>
  <c r="P43" i="1"/>
  <c r="M43" i="1"/>
  <c r="J43" i="1"/>
  <c r="P42" i="1"/>
  <c r="M42" i="1"/>
  <c r="J42" i="1"/>
  <c r="P40" i="1"/>
  <c r="M40" i="1"/>
  <c r="J40" i="1"/>
  <c r="P39" i="1"/>
  <c r="M39" i="1"/>
  <c r="J39" i="1"/>
  <c r="P38" i="1"/>
  <c r="M38" i="1"/>
  <c r="J38" i="1"/>
  <c r="P37" i="1"/>
  <c r="M37" i="1"/>
  <c r="J37" i="1"/>
  <c r="X27" i="1"/>
  <c r="X41" i="1" s="1"/>
  <c r="P27" i="1"/>
  <c r="M27" i="1"/>
  <c r="J27" i="1"/>
  <c r="X19" i="1"/>
  <c r="P19" i="1"/>
  <c r="M19" i="1"/>
  <c r="J19" i="1"/>
  <c r="X12" i="1"/>
  <c r="X5" i="1"/>
  <c r="X11" i="1" s="1"/>
  <c r="P16" i="1"/>
  <c r="M16" i="1"/>
  <c r="J16" i="1"/>
  <c r="P15" i="1"/>
  <c r="M15" i="1"/>
  <c r="J15" i="1"/>
  <c r="P14" i="1"/>
  <c r="M14" i="1"/>
  <c r="P13" i="1"/>
  <c r="M13" i="1"/>
  <c r="J13" i="1"/>
  <c r="P12" i="1"/>
  <c r="M12" i="1"/>
  <c r="J12" i="1"/>
  <c r="P10" i="1"/>
  <c r="M10" i="1"/>
  <c r="J10" i="1"/>
  <c r="P9" i="1"/>
  <c r="M9" i="1"/>
  <c r="P8" i="1"/>
  <c r="M8" i="1"/>
  <c r="P7" i="1"/>
  <c r="M7" i="1"/>
  <c r="P6" i="1"/>
  <c r="M6" i="1"/>
  <c r="P5" i="1"/>
  <c r="M5" i="1"/>
  <c r="J5" i="1"/>
</calcChain>
</file>

<file path=xl/sharedStrings.xml><?xml version="1.0" encoding="utf-8"?>
<sst xmlns="http://schemas.openxmlformats.org/spreadsheetml/2006/main" count="524" uniqueCount="256">
  <si>
    <t>PC</t>
  </si>
  <si>
    <t>Municipality</t>
  </si>
  <si>
    <t>Total Reported Single Family Households Including Seasonal Households</t>
  </si>
  <si>
    <t>Reported Multi-Family Households</t>
  </si>
  <si>
    <t>Reported Seasonal Households</t>
  </si>
  <si>
    <t>Reported Population</t>
  </si>
  <si>
    <t>Reported Population + Calculated Seasonal Population</t>
  </si>
  <si>
    <t>Total Residential Waste Generated</t>
  </si>
  <si>
    <t xml:space="preserve">Total Residential Waste Diverted </t>
  </si>
  <si>
    <t>Total Residential Waste Disposed</t>
  </si>
  <si>
    <t>Residential Waste Diverted</t>
  </si>
  <si>
    <t>Residential Waste Disposed</t>
  </si>
  <si>
    <t>Residential Deposit Return Program</t>
  </si>
  <si>
    <t>Residential Reuse</t>
  </si>
  <si>
    <t>Residential On Property</t>
  </si>
  <si>
    <t>Residential Recyclables Diverted</t>
  </si>
  <si>
    <t>Residential Organics Diverted</t>
  </si>
  <si>
    <t>Residential MHSW Treatment / Reuse / Recycling</t>
  </si>
  <si>
    <t>Total Residential Diversion Rate</t>
  </si>
  <si>
    <t>Residential EFW</t>
  </si>
  <si>
    <t>Residential Hazardous Waste Disposal</t>
  </si>
  <si>
    <t>Residential Landfill</t>
  </si>
  <si>
    <t>Total Residential Disposal Rate</t>
  </si>
  <si>
    <t>Tonnes</t>
  </si>
  <si>
    <t>Kg/Cap</t>
  </si>
  <si>
    <t>%</t>
  </si>
  <si>
    <t>HANOVER, TOWN OF</t>
  </si>
  <si>
    <t>MONO, TOWN OF</t>
  </si>
  <si>
    <t>THAMES CENTRE, MUNICIPALITY OF</t>
  </si>
  <si>
    <t>ORILLIA, CITY OF</t>
  </si>
  <si>
    <t>EAST LUTHER GRAND VALLEY, TOWNSHIP OF</t>
  </si>
  <si>
    <t>THE ARCHIPELAGO, TOWNSHIP OF</t>
  </si>
  <si>
    <t>PETERBOROUGH, COUNTY OF</t>
  </si>
  <si>
    <t>ALGONQUIN HIGHLANDS,TOWNSHIP OF</t>
  </si>
  <si>
    <t>SOUTHGATE, TOWNSHIP OF</t>
  </si>
  <si>
    <t>BONNECHERE VALLEY, TOWNSHIP OF</t>
  </si>
  <si>
    <t>MERRICKVILLE-WOLFORD, VILLAGE OF</t>
  </si>
  <si>
    <t>SIOUX LOOKOUT, TOWN OF</t>
  </si>
  <si>
    <t>STRATFORD, CITY OF</t>
  </si>
  <si>
    <t>AMARANTH, TOWNSHIP OF</t>
  </si>
  <si>
    <t>TAY VALLEY, TOWNSHIP OF</t>
  </si>
  <si>
    <t>MEAFORD, MUNICIPALITY OF</t>
  </si>
  <si>
    <t>OTTAWA VALLEY WASTE RECOVERY CENTRE</t>
  </si>
  <si>
    <t>BARRIE, CITY OF</t>
  </si>
  <si>
    <t>PETERBOROUGH, CITY OF</t>
  </si>
  <si>
    <t>WEST GREY, MUNICIPALITY OF</t>
  </si>
  <si>
    <t>OWEN SOUND, CITY OF</t>
  </si>
  <si>
    <t>KINGSTON, CITY OF</t>
  </si>
  <si>
    <t>MUSKOKA,  DISTRICT MUNICIPALITY OF</t>
  </si>
  <si>
    <t>BLUEWATER RECYCLING ASSOCIATION</t>
  </si>
  <si>
    <t>PRESCOTT,TOWN OF</t>
  </si>
  <si>
    <t>OXFORD,  RESTRUCTURED COUNTY OF</t>
  </si>
  <si>
    <t>GEORGIAN BLUFFS, TOWNSHIP OF</t>
  </si>
  <si>
    <t>GANANOQUE, TOWN OF</t>
  </si>
  <si>
    <t>WATERLOO, REGIONAL MUNICIPALITY OF</t>
  </si>
  <si>
    <t>SHELBURNE, TOWN OF</t>
  </si>
  <si>
    <t>BROCKVILLE, CITY OF</t>
  </si>
  <si>
    <t>MULMUR, TOWNSHIP OF</t>
  </si>
  <si>
    <t>HILLIARD,  TOWNSHIP OF</t>
  </si>
  <si>
    <t>GREATER SUDBURY, CITY OF</t>
  </si>
  <si>
    <t>TORONTO, CITY OF</t>
  </si>
  <si>
    <t>QUINTE WASTE SOLUTIONS</t>
  </si>
  <si>
    <t>NIAGARA, REGIONAL MUNICIPALITY OF</t>
  </si>
  <si>
    <t>DURHAM, REGIONAL MUNICIPALITY OF</t>
  </si>
  <si>
    <t>NEEBING, MUNICIPALITY OF</t>
  </si>
  <si>
    <t>HIGHLANDS EAST, MUNICIPALITY OF</t>
  </si>
  <si>
    <t>ORANGEVILLE, TOWN OF</t>
  </si>
  <si>
    <t>HALTON, REGIONAL MUNICIPALITY OF</t>
  </si>
  <si>
    <t>WELLINGTON, COUNTY OF</t>
  </si>
  <si>
    <t>AYLMER, TOWN OF</t>
  </si>
  <si>
    <t>PERRY, TOWNSHIP OF</t>
  </si>
  <si>
    <t>SMITHS FALLS, TOWN OF</t>
  </si>
  <si>
    <t>ATHENS, TOWNSHIP OF</t>
  </si>
  <si>
    <t>LONDON, CITY OF</t>
  </si>
  <si>
    <t>YORK, REGIONAL MUNICIPALITY OF</t>
  </si>
  <si>
    <t>PEEL, REGIONAL MUNICIPALITY OF</t>
  </si>
  <si>
    <t>ARNPRIOR, TOWN OF</t>
  </si>
  <si>
    <t>GUELPH, CITY OF</t>
  </si>
  <si>
    <t>GREATER NAPANEE, TOWNSHIP OF</t>
  </si>
  <si>
    <t>SOUTH FRONTENAC, TOWNSHIP OF</t>
  </si>
  <si>
    <t>THE BLUE MOUNTAINS, TOWN OF</t>
  </si>
  <si>
    <t>AUGUSTA, TOWNSHIP OF</t>
  </si>
  <si>
    <t>HAMILTON, CITY OF</t>
  </si>
  <si>
    <t>NORTH GRENVILLE, MUNICIPALITY OF</t>
  </si>
  <si>
    <t>ST. THOMAS, CITY OF</t>
  </si>
  <si>
    <t>MADAWASKA VALLEY, TOWNSHIP OF</t>
  </si>
  <si>
    <t>KAWARTHA LAKES, CITY OF</t>
  </si>
  <si>
    <t>CASSELMAN,  VILLAGE OF</t>
  </si>
  <si>
    <t>LOYALIST, TOWNSHIP OF</t>
  </si>
  <si>
    <t>CARLING, TOWNSHIP OF</t>
  </si>
  <si>
    <t>SARNIA, CITY OF</t>
  </si>
  <si>
    <t>NORTHUMBERLAND, COUNTY OF</t>
  </si>
  <si>
    <t>SAULT STE. MARIE, CITY OF</t>
  </si>
  <si>
    <t>SUNDRIDGE, VILLAGE OF</t>
  </si>
  <si>
    <t>EDWARDSBURGH CARDINAL, TOWNSHIP OF</t>
  </si>
  <si>
    <t>MAGNETAWAN, MUNICIPALITY OF</t>
  </si>
  <si>
    <t>DRYDEN, CITY OF</t>
  </si>
  <si>
    <t>RIDEAU LAKES, TOWNSHIP OF</t>
  </si>
  <si>
    <t>MINDEN HILLS, TOWNSHIP OF</t>
  </si>
  <si>
    <t>SIMCOE, COUNTY OF</t>
  </si>
  <si>
    <t>BRANTFORD, CITY OF</t>
  </si>
  <si>
    <t>DESERONTO, TOWN OF</t>
  </si>
  <si>
    <t>MELANCTHON, TOWNSHIP OF</t>
  </si>
  <si>
    <t>NORTH GLENGARRY, TOWNSHIP OF</t>
  </si>
  <si>
    <t>SPANISH, TOWN OF</t>
  </si>
  <si>
    <t>OTTAWA, CITY OF</t>
  </si>
  <si>
    <t>ASHFIELD-COLBORNE-WAWANOSH, TOWNSHIP OF</t>
  </si>
  <si>
    <t>ALFRED AND PLANTAGENET, TOWNSHIP OF</t>
  </si>
  <si>
    <t>ESSEX-WINDSOR SOLID WASTE AUTHORITY</t>
  </si>
  <si>
    <t>HOWICK, TOWNSHIP OF</t>
  </si>
  <si>
    <t>PERTH, TOWN OF</t>
  </si>
  <si>
    <t>NORTH BAY, CITY OF</t>
  </si>
  <si>
    <t>MCMURRICH/MONTEITH, TOWNSHIP OF</t>
  </si>
  <si>
    <t>HURON EAST, MUNICIPALITY OF</t>
  </si>
  <si>
    <t>CARLETON PLACE, TOWN OF</t>
  </si>
  <si>
    <t>ARMOUR, TOWNSHIP OF</t>
  </si>
  <si>
    <t>CASEY, TOWNSHIP OF</t>
  </si>
  <si>
    <t>CHATHAM-KENT, MUNICIPALITY OF</t>
  </si>
  <si>
    <t>BRUCE AREA SOLID WASTE RECYCLING</t>
  </si>
  <si>
    <t>SEGUIN, TOWNSHIP OF</t>
  </si>
  <si>
    <t>EAST GARAFRAXA, TOWNSHIP OF</t>
  </si>
  <si>
    <t>NORTHEASTERN MANITOULIN &amp; ISLANDS, TOWN OF</t>
  </si>
  <si>
    <t>DEEP RIVER, TOWN OF</t>
  </si>
  <si>
    <t>KEARNEY, TOWN OF</t>
  </si>
  <si>
    <t>KENORA, CITY OF</t>
  </si>
  <si>
    <t>BRUDENELL, LYNDOCH AND RAGLAN, TOWNSHIP OF</t>
  </si>
  <si>
    <t>THE NATION MUNICIPALITY</t>
  </si>
  <si>
    <t>BAYHAM, MUNICIPALITY OF</t>
  </si>
  <si>
    <t>ESPANOLA, TOWN OF</t>
  </si>
  <si>
    <t>BRANT, COUNTY OF</t>
  </si>
  <si>
    <t>MORRIS-TURNBURRY, MUNICIPALITY OF</t>
  </si>
  <si>
    <t>HALDIMAND, COUNTY OF</t>
  </si>
  <si>
    <t>HASTINGS HIGHLANDS, MUNICIPALITY OF</t>
  </si>
  <si>
    <t>CORNWALL, CITY OF</t>
  </si>
  <si>
    <t>TRI-NEIGHBOURS</t>
  </si>
  <si>
    <t>MONTAGUE, TOWNSHIP OF</t>
  </si>
  <si>
    <t>JOHNSON,  TOWNSHIP OF</t>
  </si>
  <si>
    <t>NORFOLK, COUNTY OF</t>
  </si>
  <si>
    <t>ELIZABETHTOWN-KITLEY, TOWNSHIP OF</t>
  </si>
  <si>
    <t>MISSISSIPPI MILLS, TOWN OF</t>
  </si>
  <si>
    <t>BECKWITH, TOWNSHIP OF</t>
  </si>
  <si>
    <t>DYSART ET AL, TOWNSHIP OF</t>
  </si>
  <si>
    <t>SOUTH STORMONT, TOWNSHIP OF</t>
  </si>
  <si>
    <t>PRINCE, TOWNSHIP OF</t>
  </si>
  <si>
    <t>CLARENCE-ROCKLAND, CITY OF</t>
  </si>
  <si>
    <t>KILLALOE, HAGARTY, AND RICHARDS, TOWNSHIP OF</t>
  </si>
  <si>
    <t>WEST ELGIN, MUNICIPALITY OF</t>
  </si>
  <si>
    <t>SOUTHWEST MIDDLESEX, MUNICIPALITY OF</t>
  </si>
  <si>
    <t>NORTH STORMONT, TOWNSHIP OF</t>
  </si>
  <si>
    <t>LANARK HIGHLANDS, TOWNSHIP OF</t>
  </si>
  <si>
    <t>HORTON, TOWNSHIP OF</t>
  </si>
  <si>
    <t>HARLEY, TOWNSHIP OF</t>
  </si>
  <si>
    <t>PAPINEAU-CAMERON, TOWNSHIP OF</t>
  </si>
  <si>
    <t>STONE MILLS, TOWNSHIP OF</t>
  </si>
  <si>
    <t>PARRY SOUND, TOWN OF</t>
  </si>
  <si>
    <t>MATTAWA, TOWN OF</t>
  </si>
  <si>
    <t>PLYMPTON-WYOMING, TOWN OF</t>
  </si>
  <si>
    <t>LAURENTIAN HILLS, TOWN OF</t>
  </si>
  <si>
    <t>MARATHON,  TOWN OF</t>
  </si>
  <si>
    <t>MCNAB-BRAESIDE, TOWNSHIP OF</t>
  </si>
  <si>
    <t>DRUMMOND-NORTH ELMSLEY, TOWNSHIP OF</t>
  </si>
  <si>
    <t>FRONTENAC ISLANDS, TOWNSHIP OF</t>
  </si>
  <si>
    <t>WEST NIPISSING, MUNICIPALITY OF</t>
  </si>
  <si>
    <t>FORT FRANCES, TOWN OF</t>
  </si>
  <si>
    <t>GREY HIGHLANDS, MUNICIPALITY OF</t>
  </si>
  <si>
    <t>CENTRAL MANITOULIN, TOWNSHIP OF</t>
  </si>
  <si>
    <t>RUSSELL, TOWNSHIP OF</t>
  </si>
  <si>
    <t>SOUTHWOLD, TOWNSHIP OF</t>
  </si>
  <si>
    <t>TIMMINS, CITY OF</t>
  </si>
  <si>
    <t>FRONT OF YONGE, TOWNSHIP OF</t>
  </si>
  <si>
    <t>NORTH FRONTENAC, TOWNSHIP OF</t>
  </si>
  <si>
    <t>ADMASTON/BROMLEY, TOWNSHIP OF</t>
  </si>
  <si>
    <t>NAIRN &amp; HYMAN, TOWNSHIP OF</t>
  </si>
  <si>
    <t>ST. CLAIR, TOWNSHIP OF</t>
  </si>
  <si>
    <t>THUNDER BAY, CITY OF</t>
  </si>
  <si>
    <t>KIRKLAND LAKE, TOWN OF</t>
  </si>
  <si>
    <t>SOUTH GLENGARRY, TOWNSHIP OF</t>
  </si>
  <si>
    <t>RENFREW, TOWN OF</t>
  </si>
  <si>
    <t>WHITEWATER REGION, TOWNSHIP OF</t>
  </si>
  <si>
    <t>GILLIES, TOWNSHIP OF</t>
  </si>
  <si>
    <t>MCKELLAR, TOWNSHIP OF</t>
  </si>
  <si>
    <t>ELLIOT LAKE, CITY OF</t>
  </si>
  <si>
    <t>CALLANDER, MUNICIPALITY OF</t>
  </si>
  <si>
    <t>MCDOUGALL, MUNICIPALITY OF</t>
  </si>
  <si>
    <t>KERNS, TOWNSHIP OF</t>
  </si>
  <si>
    <t>DUTTON-DUNWICH, MUNICIPALITY OF</t>
  </si>
  <si>
    <t>STRONG, TOWNSHIP OF</t>
  </si>
  <si>
    <t>CHISHOLM, TOWNSHIP OF</t>
  </si>
  <si>
    <t>NORTH DUNDAS, TOWNSHIP OF</t>
  </si>
  <si>
    <t>MACHAR, TOWNSHIP OF</t>
  </si>
  <si>
    <t>ADDINGTON HIGHLANDS, TOWNSHIP OF</t>
  </si>
  <si>
    <t>WHITESTONE, MUNICIPALITY OF</t>
  </si>
  <si>
    <t>CENTRAL ELGIN, MUNICIPALITY OF</t>
  </si>
  <si>
    <t>HUDSON, TOWNSHIP OF</t>
  </si>
  <si>
    <t>GREATER MADAWASKA, TOWNSHIP OF</t>
  </si>
  <si>
    <t>MALAHIDE, TOWNSHIP OF</t>
  </si>
  <si>
    <t>NORTHERN BRUCE PENINSULA, MUNICIPALITY OF</t>
  </si>
  <si>
    <t>EAST FERRIS, TOWNSHIP OF</t>
  </si>
  <si>
    <t>KILLARNEY, MUNICIPALITY OF</t>
  </si>
  <si>
    <t>TARBUTT &amp; TARBUTT ADDITIONAL, TOWNSHIP OF</t>
  </si>
  <si>
    <t>BLIND RIVER, TOWN OF</t>
  </si>
  <si>
    <t>SOUTH DUNDAS, TOWNSHIP OF</t>
  </si>
  <si>
    <t>OLIVER PAIPOONGE,  MUNICIPALITY OF</t>
  </si>
  <si>
    <t>LEEDS AND THE THOUSAND ISLANDS, TOWNSHIP OF</t>
  </si>
  <si>
    <t>HAWKESBURY JOINT RECYCLING</t>
  </si>
  <si>
    <t>HURON SHORES,  MUNICIPALITY OF</t>
  </si>
  <si>
    <t>POWASSAN, MUNICIPALITY OF</t>
  </si>
  <si>
    <t>CARLOW MAYO, TOWNSHIP OF</t>
  </si>
  <si>
    <t>NORTH HURON, TOWNSHIP OF</t>
  </si>
  <si>
    <t>ENNISKILLEN, TOWNSHIP OF</t>
  </si>
  <si>
    <t>CHATSWORTH, TOWNSHIP OF</t>
  </si>
  <si>
    <t>CENTRAL FRONTENAC, TOWNSHIP OF</t>
  </si>
  <si>
    <t>CALVIN, MUNICIPALITY OF</t>
  </si>
  <si>
    <t>MACDONALD, MEREDITH &amp; ABERDEEN ADDITIONAL, TOWNSHIP OF</t>
  </si>
  <si>
    <t>BLACK RIVER-MATHESON,  TOWNSHIP OF</t>
  </si>
  <si>
    <t>BALDWIN, TOWNSHIP OF</t>
  </si>
  <si>
    <t>OCONNOR,  TOWNSHIP OF</t>
  </si>
  <si>
    <t>EMO, TOWNSHIP OF</t>
  </si>
  <si>
    <t>COCHRANE TEMISKAMING WASTE MANAGEMENT BOARD</t>
  </si>
  <si>
    <t>BONFIELD, TOWNSHIP OF</t>
  </si>
  <si>
    <t>SABLES-SPANISH RIVERS, TOWNSHIP OF</t>
  </si>
  <si>
    <t>ATIKOKAN, TOWNSHIP OF</t>
  </si>
  <si>
    <t>CONMEE,  TOWNSHIP OF</t>
  </si>
  <si>
    <t>SIOUX NARROWS NESTOR FALLS, TOWNSHIP OF</t>
  </si>
  <si>
    <t>Totals   &gt;</t>
  </si>
  <si>
    <t xml:space="preserve">Large Urban </t>
  </si>
  <si>
    <t>Urban Regional</t>
  </si>
  <si>
    <t>Medium Urban</t>
  </si>
  <si>
    <t>Rural Regional</t>
  </si>
  <si>
    <t>Small Urban</t>
  </si>
  <si>
    <t>Rural Collection - North</t>
  </si>
  <si>
    <t>Rural Collection - South</t>
  </si>
  <si>
    <t>Rural Depot - North</t>
  </si>
  <si>
    <t>Rural Depot - South</t>
  </si>
  <si>
    <t>Average&gt;</t>
  </si>
  <si>
    <r>
      <t>Kg/Cap</t>
    </r>
    <r>
      <rPr>
        <b/>
        <vertAlign val="superscript"/>
        <sz val="10"/>
        <rFont val="Arial"/>
        <family val="2"/>
      </rPr>
      <t>2)</t>
    </r>
  </si>
  <si>
    <t>1)</t>
  </si>
  <si>
    <t>4)</t>
  </si>
  <si>
    <t>4) 5)</t>
  </si>
  <si>
    <t>5)</t>
  </si>
  <si>
    <t>HEAD, CLARA AND MARIA, TOWNSHIPS OF</t>
  </si>
  <si>
    <t>SAULT NORTH WASTE MANAGEMENT COUNCIL</t>
  </si>
  <si>
    <t>BANCROFT, TOWN OF</t>
  </si>
  <si>
    <t>PETROLIA, TOWN OF</t>
  </si>
  <si>
    <t xml:space="preserve"> 5)</t>
  </si>
  <si>
    <t>SHUNIAH, MUNICIPALITY OF</t>
  </si>
  <si>
    <t>CHIPPEWAS OF KETTLE AND STONY POINT FIRST NATIONS</t>
  </si>
  <si>
    <t>MOHAWKS OF THE BAY OF QUINTE</t>
  </si>
  <si>
    <r>
      <t>1)</t>
    </r>
    <r>
      <rPr>
        <sz val="10"/>
        <rFont val="Times New Roman"/>
        <family val="1"/>
      </rPr>
      <t xml:space="preserve"> Includes population reported by the municipality plus a calculated seasonal population using 1 regular household = 1/6 seasonal household and 2.5 people per seasonal household - Seasonal households were used for per capita calculations where available.</t>
    </r>
  </si>
  <si>
    <r>
      <t>2)</t>
    </r>
    <r>
      <rPr>
        <sz val="10"/>
        <rFont val="Times New Roman"/>
        <family val="1"/>
      </rPr>
      <t xml:space="preserve"> Per capita waste generation above 450 kg likely indicates either over reporting of waste disposed and/or materials diverted or under reporting of population and/or, where reported, seasonal households. </t>
    </r>
  </si>
  <si>
    <r>
      <t>3)</t>
    </r>
    <r>
      <rPr>
        <sz val="10"/>
        <rFont val="Times New Roman"/>
        <family val="1"/>
      </rPr>
      <t xml:space="preserve"> Removed estimated yard waste tonnes and replaced with municipal group average.</t>
    </r>
  </si>
  <si>
    <r>
      <t>5)</t>
    </r>
    <r>
      <rPr>
        <sz val="10"/>
        <rFont val="Times New Roman"/>
        <family val="1"/>
      </rPr>
      <t xml:space="preserve"> Includes MHSW tonnes reported by another municipality or association.</t>
    </r>
  </si>
  <si>
    <t xml:space="preserve">3) 4) </t>
  </si>
  <si>
    <t xml:space="preserve">3) </t>
  </si>
  <si>
    <r>
      <t>4)</t>
    </r>
    <r>
      <rPr>
        <sz val="10"/>
        <rFont val="Times New Roman"/>
        <family val="1"/>
      </rPr>
      <t xml:space="preserve"> Includes calculated garbage tonnes based on Municipal Group average for municipalities not reporting garbage tonnes, municipalities reporting partial garbage tonnes and municipalities reporting estimated garbage tonnes.</t>
    </r>
  </si>
  <si>
    <t>ST.CHARLES, MUNICIPALITY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</si>
</sst>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</font>
    <font>
      <sz val="10"/>
      <name val="Times New Roman"/>
      <family val="1"/>
    </font>
    <font>
      <vertAlign val="superscript"/>
      <sz val="10"/>
      <name val="Arial"/>
    </font>
    <font>
      <vertAlign val="superscript"/>
      <sz val="10"/>
      <name val="Arial"/>
      <family val="2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2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8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Fill="1" applyBorder="1" applyAlignment="1">
      <alignment horizontal="left"/>
    </xf>
    <xf numFmtId="0" fontId="0" fillId="0" borderId="0" xfId="0" applyFill="1" applyAlignment="1">
      <alignment horizontal="left"/>
    </xf>
    <xf numFmtId="164" fontId="0" fillId="0" borderId="0" xfId="0" applyNumberFormat="1"/>
    <xf numFmtId="164" fontId="2" fillId="2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0" fillId="0" borderId="2" xfId="0" applyBorder="1" applyAlignment="1"/>
    <xf numFmtId="0" fontId="2" fillId="0" borderId="0" xfId="0" applyFont="1" applyFill="1" applyAlignment="1">
      <alignment horizontal="left"/>
    </xf>
    <xf numFmtId="0" fontId="4" fillId="3" borderId="2" xfId="0" applyFont="1" applyFill="1" applyBorder="1" applyAlignment="1">
      <alignment wrapText="1"/>
    </xf>
    <xf numFmtId="3" fontId="4" fillId="3" borderId="2" xfId="0" applyNumberFormat="1" applyFont="1" applyFill="1" applyBorder="1" applyAlignment="1">
      <alignment horizontal="right" wrapText="1"/>
    </xf>
    <xf numFmtId="3" fontId="4" fillId="3" borderId="2" xfId="0" applyNumberFormat="1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 wrapText="1"/>
    </xf>
    <xf numFmtId="0" fontId="0" fillId="4" borderId="2" xfId="0" applyFill="1" applyBorder="1"/>
    <xf numFmtId="4" fontId="4" fillId="3" borderId="4" xfId="0" applyNumberFormat="1" applyFont="1" applyFill="1" applyBorder="1" applyAlignment="1">
      <alignment horizontal="right" wrapText="1"/>
    </xf>
    <xf numFmtId="0" fontId="2" fillId="4" borderId="2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right" wrapText="1"/>
    </xf>
    <xf numFmtId="0" fontId="7" fillId="4" borderId="2" xfId="0" applyFont="1" applyFill="1" applyBorder="1" applyAlignment="1">
      <alignment horizontal="center" vertical="center" wrapText="1"/>
    </xf>
    <xf numFmtId="10" fontId="4" fillId="3" borderId="2" xfId="0" applyNumberFormat="1" applyFont="1" applyFill="1" applyBorder="1" applyAlignment="1">
      <alignment horizontal="center" wrapText="1"/>
    </xf>
    <xf numFmtId="10" fontId="0" fillId="4" borderId="2" xfId="0" applyNumberFormat="1" applyFill="1" applyBorder="1" applyAlignment="1">
      <alignment horizontal="center" vertical="center"/>
    </xf>
    <xf numFmtId="10" fontId="2" fillId="4" borderId="5" xfId="0" applyNumberFormat="1" applyFont="1" applyFill="1" applyBorder="1" applyAlignment="1">
      <alignment horizontal="center" vertical="center" wrapText="1"/>
    </xf>
    <xf numFmtId="10" fontId="6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right" vertical="center"/>
    </xf>
    <xf numFmtId="0" fontId="0" fillId="4" borderId="1" xfId="0" applyFill="1" applyBorder="1"/>
    <xf numFmtId="3" fontId="0" fillId="4" borderId="2" xfId="0" applyNumberFormat="1" applyFill="1" applyBorder="1" applyAlignment="1">
      <alignment vertical="center"/>
    </xf>
    <xf numFmtId="3" fontId="7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wrapText="1"/>
    </xf>
    <xf numFmtId="10" fontId="5" fillId="3" borderId="2" xfId="0" applyNumberFormat="1" applyFont="1" applyFill="1" applyBorder="1" applyAlignment="1">
      <alignment horizontal="center" wrapText="1"/>
    </xf>
    <xf numFmtId="0" fontId="10" fillId="4" borderId="2" xfId="0" applyFont="1" applyFill="1" applyBorder="1"/>
    <xf numFmtId="3" fontId="0" fillId="4" borderId="2" xfId="0" applyNumberFormat="1" applyFill="1" applyBorder="1"/>
    <xf numFmtId="4" fontId="0" fillId="4" borderId="2" xfId="0" applyNumberFormat="1" applyFill="1" applyBorder="1"/>
    <xf numFmtId="4" fontId="0" fillId="4" borderId="4" xfId="0" applyNumberFormat="1" applyFill="1" applyBorder="1"/>
    <xf numFmtId="2" fontId="0" fillId="4" borderId="2" xfId="0" applyNumberFormat="1" applyFill="1" applyBorder="1"/>
    <xf numFmtId="10" fontId="0" fillId="4" borderId="2" xfId="0" applyNumberFormat="1" applyFill="1" applyBorder="1" applyAlignment="1">
      <alignment horizontal="center"/>
    </xf>
    <xf numFmtId="10" fontId="2" fillId="4" borderId="2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right" wrapText="1"/>
    </xf>
    <xf numFmtId="3" fontId="4" fillId="0" borderId="4" xfId="1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wrapText="1"/>
    </xf>
    <xf numFmtId="0" fontId="11" fillId="4" borderId="2" xfId="0" applyFont="1" applyFill="1" applyBorder="1"/>
    <xf numFmtId="0" fontId="3" fillId="4" borderId="2" xfId="0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wrapText="1"/>
    </xf>
    <xf numFmtId="0" fontId="0" fillId="0" borderId="0" xfId="0" applyBorder="1" applyAlignment="1"/>
    <xf numFmtId="4" fontId="4" fillId="3" borderId="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wrapText="1"/>
    </xf>
    <xf numFmtId="0" fontId="0" fillId="0" borderId="4" xfId="0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4" xfId="1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/>
    <xf numFmtId="0" fontId="0" fillId="0" borderId="0" xfId="0" applyFill="1" applyAlignment="1"/>
    <xf numFmtId="0" fontId="0" fillId="4" borderId="2" xfId="0" applyFill="1" applyBorder="1" applyAlignment="1">
      <alignment vertical="center" wrapText="1"/>
    </xf>
    <xf numFmtId="10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4" fontId="4" fillId="3" borderId="6" xfId="0" applyNumberFormat="1" applyFont="1" applyFill="1" applyBorder="1" applyAlignment="1">
      <alignment horizontal="right" wrapText="1"/>
    </xf>
    <xf numFmtId="0" fontId="2" fillId="4" borderId="5" xfId="0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right" wrapText="1"/>
    </xf>
    <xf numFmtId="10" fontId="0" fillId="4" borderId="5" xfId="0" applyNumberForma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vertical="center" wrapText="1"/>
    </xf>
    <xf numFmtId="10" fontId="13" fillId="0" borderId="0" xfId="0" applyNumberFormat="1" applyFont="1" applyBorder="1"/>
    <xf numFmtId="0" fontId="9" fillId="0" borderId="1" xfId="0" applyFont="1" applyBorder="1"/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8" fillId="4" borderId="2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" xfId="0" applyBorder="1"/>
    <xf numFmtId="0" fontId="12" fillId="0" borderId="0" xfId="0" applyFont="1" applyFill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/>
    <xf numFmtId="4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0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/>
    <xf numFmtId="10" fontId="0" fillId="0" borderId="0" xfId="0" applyNumberFormat="1" applyBorder="1" applyAlignment="1">
      <alignment horizontal="center"/>
    </xf>
    <xf numFmtId="10" fontId="0" fillId="0" borderId="0" xfId="0" applyNumberFormat="1" applyBorder="1"/>
    <xf numFmtId="10" fontId="14" fillId="0" borderId="0" xfId="0" applyNumberFormat="1" applyFont="1" applyBorder="1"/>
    <xf numFmtId="4" fontId="6" fillId="4" borderId="5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10" fontId="0" fillId="0" borderId="1" xfId="0" applyNumberFormat="1" applyBorder="1"/>
    <xf numFmtId="10" fontId="2" fillId="0" borderId="2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0" fillId="0" borderId="2" xfId="0" applyFill="1" applyBorder="1" applyAlignment="1"/>
    <xf numFmtId="0" fontId="0" fillId="0" borderId="2" xfId="0" applyBorder="1" applyAlignment="1"/>
    <xf numFmtId="0" fontId="0" fillId="0" borderId="2" xfId="0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2">
    <dxf>
      <fill>
        <patternFill>
          <bgColor indexed="35"/>
        </patternFill>
      </fill>
    </dxf>
    <dxf>
      <fill>
        <patternFill>
          <bgColor indexed="3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8"/>
  <sheetViews>
    <sheetView tabSelected="1" workbookViewId="0">
      <pane ySplit="3" topLeftCell="A4" activePane="bottomLeft" state="frozen"/>
      <selection activeCell="K1" sqref="K1"/>
      <selection pane="bottomLeft" activeCell="B14" sqref="B14"/>
    </sheetView>
  </sheetViews>
  <sheetFormatPr defaultRowHeight="12.75" x14ac:dyDescent="0.2"/>
  <cols>
    <col min="1" max="1" width="5.140625" style="78" hidden="1" customWidth="1"/>
    <col min="2" max="2" width="63" style="27" customWidth="1"/>
    <col min="3" max="4" width="14.28515625" customWidth="1"/>
    <col min="5" max="6" width="12.5703125" customWidth="1"/>
    <col min="7" max="7" width="11" customWidth="1"/>
    <col min="8" max="8" width="4" customWidth="1"/>
    <col min="9" max="9" width="11.85546875" customWidth="1"/>
    <col min="10" max="10" width="10.28515625" style="110" customWidth="1"/>
    <col min="11" max="11" width="5.28515625" customWidth="1"/>
    <col min="12" max="12" width="11.85546875" customWidth="1"/>
    <col min="13" max="13" width="10.28515625" style="110" customWidth="1"/>
    <col min="14" max="14" width="3.85546875" customWidth="1"/>
    <col min="15" max="15" width="12.28515625" customWidth="1"/>
    <col min="16" max="16" width="10.28515625" style="110" customWidth="1"/>
    <col min="17" max="17" width="5.28515625" customWidth="1"/>
    <col min="18" max="18" width="12.42578125" customWidth="1"/>
    <col min="19" max="19" width="11.140625" customWidth="1"/>
    <col min="20" max="20" width="11.28515625" customWidth="1"/>
    <col min="21" max="21" width="12.28515625" customWidth="1"/>
    <col min="22" max="22" width="11.140625" customWidth="1"/>
    <col min="23" max="23" width="13.85546875" customWidth="1"/>
    <col min="24" max="24" width="13.5703125" customWidth="1"/>
    <col min="25" max="25" width="12.7109375" style="28" customWidth="1"/>
    <col min="26" max="26" width="13.140625" style="28" customWidth="1"/>
    <col min="27" max="27" width="11.140625" style="28" customWidth="1"/>
    <col min="28" max="28" width="13.7109375" customWidth="1"/>
  </cols>
  <sheetData>
    <row r="1" spans="1:28" s="3" customFormat="1" ht="39" customHeight="1" x14ac:dyDescent="0.2">
      <c r="A1" s="117" t="s">
        <v>0</v>
      </c>
      <c r="B1" s="117" t="s">
        <v>1</v>
      </c>
      <c r="C1" s="116" t="s">
        <v>2</v>
      </c>
      <c r="D1" s="116" t="s">
        <v>3</v>
      </c>
      <c r="E1" s="116" t="s">
        <v>4</v>
      </c>
      <c r="F1" s="116" t="s">
        <v>5</v>
      </c>
      <c r="G1" s="116" t="s">
        <v>6</v>
      </c>
      <c r="H1" s="121"/>
      <c r="I1" s="116" t="s">
        <v>7</v>
      </c>
      <c r="J1" s="116"/>
      <c r="K1" s="125"/>
      <c r="L1" s="116" t="s">
        <v>8</v>
      </c>
      <c r="M1" s="116"/>
      <c r="N1" s="125"/>
      <c r="O1" s="116" t="s">
        <v>9</v>
      </c>
      <c r="P1" s="116"/>
      <c r="Q1" s="125"/>
      <c r="R1" s="116" t="s">
        <v>10</v>
      </c>
      <c r="S1" s="116"/>
      <c r="T1" s="116"/>
      <c r="U1" s="116"/>
      <c r="V1" s="116"/>
      <c r="W1" s="116"/>
      <c r="X1" s="116"/>
      <c r="Y1" s="116" t="s">
        <v>11</v>
      </c>
      <c r="Z1" s="116"/>
      <c r="AA1" s="116"/>
      <c r="AB1" s="123"/>
    </row>
    <row r="2" spans="1:28" s="3" customFormat="1" ht="65.25" customHeight="1" x14ac:dyDescent="0.2">
      <c r="A2" s="118"/>
      <c r="B2" s="126"/>
      <c r="C2" s="120"/>
      <c r="D2" s="116"/>
      <c r="E2" s="124"/>
      <c r="F2" s="116"/>
      <c r="G2" s="116"/>
      <c r="H2" s="121"/>
      <c r="I2" s="125"/>
      <c r="J2" s="125"/>
      <c r="K2" s="125"/>
      <c r="L2" s="125"/>
      <c r="M2" s="125"/>
      <c r="N2" s="125"/>
      <c r="O2" s="125"/>
      <c r="P2" s="125"/>
      <c r="Q2" s="125"/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5" t="s">
        <v>19</v>
      </c>
      <c r="Z2" s="5" t="s">
        <v>20</v>
      </c>
      <c r="AA2" s="5" t="s">
        <v>21</v>
      </c>
      <c r="AB2" s="1" t="s">
        <v>22</v>
      </c>
    </row>
    <row r="3" spans="1:28" s="3" customFormat="1" ht="14.25" x14ac:dyDescent="0.2">
      <c r="A3" s="119"/>
      <c r="B3" s="127"/>
      <c r="C3" s="120"/>
      <c r="D3" s="121"/>
      <c r="E3" s="124"/>
      <c r="F3" s="121"/>
      <c r="G3" s="121"/>
      <c r="H3" s="121"/>
      <c r="I3" s="1" t="s">
        <v>23</v>
      </c>
      <c r="J3" s="105" t="s">
        <v>235</v>
      </c>
      <c r="K3" s="1"/>
      <c r="L3" s="1" t="s">
        <v>23</v>
      </c>
      <c r="M3" s="105" t="s">
        <v>24</v>
      </c>
      <c r="N3" s="1"/>
      <c r="O3" s="1" t="s">
        <v>23</v>
      </c>
      <c r="P3" s="105" t="s">
        <v>24</v>
      </c>
      <c r="Q3" s="1"/>
      <c r="R3" s="5" t="s">
        <v>25</v>
      </c>
      <c r="S3" s="5" t="s">
        <v>25</v>
      </c>
      <c r="T3" s="5" t="s">
        <v>25</v>
      </c>
      <c r="U3" s="5" t="s">
        <v>25</v>
      </c>
      <c r="V3" s="5" t="s">
        <v>25</v>
      </c>
      <c r="W3" s="5" t="s">
        <v>25</v>
      </c>
      <c r="X3" s="5" t="s">
        <v>25</v>
      </c>
      <c r="Y3" s="5" t="s">
        <v>25</v>
      </c>
      <c r="Z3" s="5" t="s">
        <v>25</v>
      </c>
      <c r="AA3" s="5" t="s">
        <v>25</v>
      </c>
      <c r="AB3" s="5" t="s">
        <v>25</v>
      </c>
    </row>
    <row r="4" spans="1:28" s="3" customFormat="1" x14ac:dyDescent="0.2">
      <c r="A4" s="72"/>
      <c r="B4" s="33" t="s">
        <v>225</v>
      </c>
      <c r="C4" s="4"/>
      <c r="D4" s="2"/>
      <c r="E4" s="32"/>
      <c r="F4" s="2"/>
      <c r="G4" s="2"/>
      <c r="H4" s="2"/>
      <c r="I4" s="1"/>
      <c r="J4" s="105"/>
      <c r="K4" s="1"/>
      <c r="L4" s="1"/>
      <c r="M4" s="105"/>
      <c r="N4" s="1"/>
      <c r="O4" s="1"/>
      <c r="P4" s="105"/>
      <c r="Q4" s="1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s="50" customFormat="1" ht="13.5" customHeight="1" x14ac:dyDescent="0.2">
      <c r="A5" s="34">
        <v>1</v>
      </c>
      <c r="B5" s="34" t="s">
        <v>67</v>
      </c>
      <c r="C5" s="35">
        <v>134806</v>
      </c>
      <c r="D5" s="35">
        <v>27078</v>
      </c>
      <c r="E5" s="35">
        <v>0</v>
      </c>
      <c r="F5" s="35">
        <v>449367</v>
      </c>
      <c r="G5" s="36"/>
      <c r="H5" s="37"/>
      <c r="I5" s="38">
        <v>187171.53</v>
      </c>
      <c r="J5" s="104">
        <f>I5/F5*1000</f>
        <v>416.52264184953503</v>
      </c>
      <c r="K5" s="39"/>
      <c r="L5" s="40">
        <v>69031.960000000006</v>
      </c>
      <c r="M5" s="104">
        <f>L5/F5*1000</f>
        <v>153.62044831952502</v>
      </c>
      <c r="N5" s="41"/>
      <c r="O5" s="42">
        <v>118139.57</v>
      </c>
      <c r="P5" s="104">
        <f>O5/F5*1000</f>
        <v>262.90219353000998</v>
      </c>
      <c r="Q5" s="43"/>
      <c r="R5" s="44">
        <v>1.2556343371238137E-2</v>
      </c>
      <c r="S5" s="45">
        <v>0</v>
      </c>
      <c r="T5" s="45">
        <v>2.2012428920146137E-2</v>
      </c>
      <c r="U5" s="45">
        <v>0.23131952813550224</v>
      </c>
      <c r="V5" s="45">
        <v>0.10011998085392582</v>
      </c>
      <c r="W5" s="45">
        <v>2.808279656633677E-3</v>
      </c>
      <c r="X5" s="46">
        <f t="shared" ref="X5:X10" si="0">R5+S5+T5+U5+V5+W5</f>
        <v>0.36881656093744597</v>
      </c>
      <c r="Y5" s="45">
        <v>0</v>
      </c>
      <c r="Z5" s="44">
        <v>2.0561353534909932E-3</v>
      </c>
      <c r="AA5" s="45">
        <v>0.629127303709063</v>
      </c>
      <c r="AB5" s="47">
        <f t="shared" ref="AB5:AB68" si="1">Y5+Z5+AA5</f>
        <v>0.63118343906255403</v>
      </c>
    </row>
    <row r="6" spans="1:28" s="50" customFormat="1" ht="13.5" customHeight="1" x14ac:dyDescent="0.2">
      <c r="A6" s="34">
        <v>172</v>
      </c>
      <c r="B6" s="34" t="s">
        <v>82</v>
      </c>
      <c r="C6" s="35">
        <v>153945</v>
      </c>
      <c r="D6" s="35">
        <v>50446</v>
      </c>
      <c r="E6" s="35">
        <v>0</v>
      </c>
      <c r="F6" s="35">
        <v>518181</v>
      </c>
      <c r="G6" s="51"/>
      <c r="H6" s="37"/>
      <c r="I6" s="38">
        <v>228229.14</v>
      </c>
      <c r="J6" s="104">
        <f>I6/F6*1000</f>
        <v>440.44289543615071</v>
      </c>
      <c r="K6" s="39"/>
      <c r="L6" s="40">
        <v>98161.01</v>
      </c>
      <c r="M6" s="104">
        <f>L6/F6*1000</f>
        <v>189.43382717621836</v>
      </c>
      <c r="N6" s="41"/>
      <c r="O6" s="42">
        <v>130068.13</v>
      </c>
      <c r="P6" s="104">
        <f>O6/F6*1000</f>
        <v>251.00906825993235</v>
      </c>
      <c r="Q6" s="52"/>
      <c r="R6" s="44">
        <v>1.1874425851142409E-2</v>
      </c>
      <c r="S6" s="45">
        <v>0</v>
      </c>
      <c r="T6" s="45">
        <v>3.4799719264595221E-2</v>
      </c>
      <c r="U6" s="45">
        <v>0.23087551396811115</v>
      </c>
      <c r="V6" s="45">
        <v>0.14864959838169656</v>
      </c>
      <c r="W6" s="45">
        <v>3.8992391593816629E-3</v>
      </c>
      <c r="X6" s="46">
        <f t="shared" si="0"/>
        <v>0.430098496624927</v>
      </c>
      <c r="Y6" s="45">
        <v>0</v>
      </c>
      <c r="Z6" s="44">
        <v>2.0356296308175195E-3</v>
      </c>
      <c r="AA6" s="45">
        <v>0.56786587374425535</v>
      </c>
      <c r="AB6" s="47">
        <f t="shared" si="1"/>
        <v>0.56990150337507284</v>
      </c>
    </row>
    <row r="7" spans="1:28" s="50" customFormat="1" ht="13.5" customHeight="1" x14ac:dyDescent="0.2">
      <c r="A7" s="34">
        <v>50</v>
      </c>
      <c r="B7" s="34" t="s">
        <v>73</v>
      </c>
      <c r="C7" s="35">
        <v>112000</v>
      </c>
      <c r="D7" s="35">
        <v>46900</v>
      </c>
      <c r="E7" s="35">
        <v>0</v>
      </c>
      <c r="F7" s="35">
        <v>375850</v>
      </c>
      <c r="G7" s="51"/>
      <c r="H7" s="37"/>
      <c r="I7" s="38">
        <v>153849.07</v>
      </c>
      <c r="J7" s="104">
        <f>I7/F7*1000</f>
        <v>409.33635758946389</v>
      </c>
      <c r="K7" s="39"/>
      <c r="L7" s="40">
        <v>61108.36</v>
      </c>
      <c r="M7" s="104">
        <f>L7/F7*1000</f>
        <v>162.5870959159239</v>
      </c>
      <c r="N7" s="41"/>
      <c r="O7" s="42">
        <v>92740.71</v>
      </c>
      <c r="P7" s="104">
        <f>O7/F7*1000</f>
        <v>246.74926167353999</v>
      </c>
      <c r="Q7" s="43"/>
      <c r="R7" s="44">
        <v>1.2776807815607855E-2</v>
      </c>
      <c r="S7" s="45">
        <v>0</v>
      </c>
      <c r="T7" s="45">
        <v>5.9594770381127427E-2</v>
      </c>
      <c r="U7" s="45">
        <v>0.22568293717992574</v>
      </c>
      <c r="V7" s="45">
        <v>9.8849151314336831E-2</v>
      </c>
      <c r="W7" s="45">
        <v>2.9314444344707448E-4</v>
      </c>
      <c r="X7" s="46">
        <f t="shared" si="0"/>
        <v>0.39719681113444494</v>
      </c>
      <c r="Y7" s="45">
        <v>0</v>
      </c>
      <c r="Z7" s="44">
        <v>1.0696197253581058E-3</v>
      </c>
      <c r="AA7" s="45">
        <v>0.60173356914019693</v>
      </c>
      <c r="AB7" s="47">
        <f t="shared" si="1"/>
        <v>0.60280318886555506</v>
      </c>
    </row>
    <row r="8" spans="1:28" s="50" customFormat="1" ht="13.5" customHeight="1" x14ac:dyDescent="0.2">
      <c r="A8" s="34">
        <v>270</v>
      </c>
      <c r="B8" s="34" t="s">
        <v>75</v>
      </c>
      <c r="C8" s="35">
        <v>288600</v>
      </c>
      <c r="D8" s="35">
        <v>88400</v>
      </c>
      <c r="E8" s="35">
        <v>0</v>
      </c>
      <c r="F8" s="35">
        <v>1177000</v>
      </c>
      <c r="G8" s="51"/>
      <c r="H8" s="37"/>
      <c r="I8" s="38">
        <v>489303.86</v>
      </c>
      <c r="J8" s="104">
        <f>I8/F8*1000</f>
        <v>415.7212064570943</v>
      </c>
      <c r="K8" s="39"/>
      <c r="L8" s="40">
        <v>198695.54</v>
      </c>
      <c r="M8" s="104">
        <f>L8/F8*1000</f>
        <v>168.81524214103655</v>
      </c>
      <c r="N8" s="41"/>
      <c r="O8" s="42">
        <v>290608.32</v>
      </c>
      <c r="P8" s="104">
        <f>O8/F8*1000</f>
        <v>246.90596431605778</v>
      </c>
      <c r="Q8" s="52"/>
      <c r="R8" s="44">
        <v>1.2580546574882938E-2</v>
      </c>
      <c r="S8" s="45">
        <v>0</v>
      </c>
      <c r="T8" s="45">
        <v>2.9563224782244719E-2</v>
      </c>
      <c r="U8" s="45">
        <v>0.22199565317142606</v>
      </c>
      <c r="V8" s="45">
        <v>0.13916374990379191</v>
      </c>
      <c r="W8" s="45">
        <v>2.7748401576067681E-3</v>
      </c>
      <c r="X8" s="46">
        <f t="shared" si="0"/>
        <v>0.40607801458995241</v>
      </c>
      <c r="Y8" s="45">
        <v>0.18397943968804989</v>
      </c>
      <c r="Z8" s="44">
        <v>1.1033430228815282E-3</v>
      </c>
      <c r="AA8" s="45">
        <v>0.40883920269911628</v>
      </c>
      <c r="AB8" s="47">
        <f t="shared" si="1"/>
        <v>0.5939219854100477</v>
      </c>
    </row>
    <row r="9" spans="1:28" s="50" customFormat="1" ht="13.5" customHeight="1" x14ac:dyDescent="0.2">
      <c r="A9" s="34">
        <v>20</v>
      </c>
      <c r="B9" s="34" t="s">
        <v>60</v>
      </c>
      <c r="C9" s="35">
        <v>525846</v>
      </c>
      <c r="D9" s="35">
        <v>540467</v>
      </c>
      <c r="E9" s="35">
        <v>0</v>
      </c>
      <c r="F9" s="35">
        <v>2507638</v>
      </c>
      <c r="G9" s="51"/>
      <c r="H9" s="37"/>
      <c r="I9" s="38">
        <v>894754.46</v>
      </c>
      <c r="J9" s="104">
        <f>I9/F9*1000</f>
        <v>356.81165303763942</v>
      </c>
      <c r="K9" s="39"/>
      <c r="L9" s="40">
        <v>382886.38</v>
      </c>
      <c r="M9" s="104">
        <f>L9/F9*1000</f>
        <v>152.68805944079648</v>
      </c>
      <c r="N9" s="41"/>
      <c r="O9" s="42">
        <v>511868.08</v>
      </c>
      <c r="P9" s="104">
        <f>O9/F9*1000</f>
        <v>204.12359359684294</v>
      </c>
      <c r="Q9" s="52"/>
      <c r="R9" s="44">
        <v>1.4657596677416954E-2</v>
      </c>
      <c r="S9" s="45">
        <v>0</v>
      </c>
      <c r="T9" s="45">
        <v>3.366784000160223E-2</v>
      </c>
      <c r="U9" s="45">
        <v>0.19009840979166509</v>
      </c>
      <c r="V9" s="45">
        <v>0.18821734624267758</v>
      </c>
      <c r="W9" s="45">
        <v>1.2822176935558388E-3</v>
      </c>
      <c r="X9" s="46">
        <f t="shared" si="0"/>
        <v>0.42792341040691773</v>
      </c>
      <c r="Y9" s="45">
        <v>0</v>
      </c>
      <c r="Z9" s="44">
        <v>7.5304458387388199E-4</v>
      </c>
      <c r="AA9" s="45">
        <v>0.57132354500920846</v>
      </c>
      <c r="AB9" s="47">
        <f t="shared" si="1"/>
        <v>0.57207658959308239</v>
      </c>
    </row>
    <row r="10" spans="1:28" s="50" customFormat="1" ht="13.5" customHeight="1" x14ac:dyDescent="0.2">
      <c r="A10" s="34">
        <v>97</v>
      </c>
      <c r="B10" s="34" t="s">
        <v>74</v>
      </c>
      <c r="C10" s="63">
        <v>226512</v>
      </c>
      <c r="D10" s="35">
        <v>67510</v>
      </c>
      <c r="E10" s="35">
        <v>1877</v>
      </c>
      <c r="F10" s="35">
        <v>983056</v>
      </c>
      <c r="G10" s="51">
        <v>983838.08333333337</v>
      </c>
      <c r="H10" s="53" t="s">
        <v>236</v>
      </c>
      <c r="I10" s="38">
        <v>333725.78999999998</v>
      </c>
      <c r="J10" s="104">
        <f>I10/G10*1000</f>
        <v>339.20804210923257</v>
      </c>
      <c r="K10" s="39"/>
      <c r="L10" s="40">
        <v>152611.22</v>
      </c>
      <c r="M10" s="104">
        <f>L10/G10*1000</f>
        <v>155.118227872354</v>
      </c>
      <c r="N10" s="41"/>
      <c r="O10" s="42">
        <v>181114.57</v>
      </c>
      <c r="P10" s="104">
        <f>O10/G10*1000</f>
        <v>184.0898142368786</v>
      </c>
      <c r="Q10" s="52"/>
      <c r="R10" s="44">
        <v>1.5406001436089193E-2</v>
      </c>
      <c r="S10" s="45">
        <v>5.9599828949389857E-3</v>
      </c>
      <c r="T10" s="45">
        <v>2.5746826458932046E-2</v>
      </c>
      <c r="U10" s="45">
        <v>0.23593450778856498</v>
      </c>
      <c r="V10" s="45">
        <v>0.17104171062116597</v>
      </c>
      <c r="W10" s="45">
        <v>3.2062250867695903E-3</v>
      </c>
      <c r="X10" s="46">
        <f t="shared" si="0"/>
        <v>0.45729525428646078</v>
      </c>
      <c r="Y10" s="45">
        <v>0</v>
      </c>
      <c r="Z10" s="44">
        <v>1.4297366709357404E-3</v>
      </c>
      <c r="AA10" s="45">
        <v>0.54127500904260351</v>
      </c>
      <c r="AB10" s="47">
        <f t="shared" si="1"/>
        <v>0.54270474571353922</v>
      </c>
    </row>
    <row r="11" spans="1:28" s="14" customFormat="1" ht="13.5" customHeight="1" x14ac:dyDescent="0.2">
      <c r="A11" s="73"/>
      <c r="B11" s="48" t="s">
        <v>226</v>
      </c>
      <c r="C11" s="64"/>
      <c r="D11" s="6"/>
      <c r="E11" s="6"/>
      <c r="F11" s="7"/>
      <c r="G11" s="8"/>
      <c r="H11" s="15"/>
      <c r="I11" s="9"/>
      <c r="J11" s="106"/>
      <c r="K11" s="10"/>
      <c r="L11" s="9"/>
      <c r="M11" s="106"/>
      <c r="N11" s="1"/>
      <c r="O11" s="9"/>
      <c r="P11" s="106"/>
      <c r="Q11" s="11"/>
      <c r="R11" s="12"/>
      <c r="S11" s="12"/>
      <c r="T11" s="12"/>
      <c r="U11" s="12"/>
      <c r="V11" s="12"/>
      <c r="W11" s="49" t="s">
        <v>234</v>
      </c>
      <c r="X11" s="29">
        <f>SUM(X5:X10)/6</f>
        <v>0.41456809133002476</v>
      </c>
      <c r="Y11" s="12"/>
      <c r="Z11" s="12"/>
      <c r="AA11" s="12"/>
      <c r="AB11" s="47"/>
    </row>
    <row r="12" spans="1:28" s="50" customFormat="1" ht="13.5" customHeight="1" x14ac:dyDescent="0.2">
      <c r="A12" s="34">
        <v>6</v>
      </c>
      <c r="B12" s="34" t="s">
        <v>63</v>
      </c>
      <c r="C12" s="35">
        <v>179530</v>
      </c>
      <c r="D12" s="35">
        <v>22190</v>
      </c>
      <c r="E12" s="35">
        <v>0</v>
      </c>
      <c r="F12" s="35">
        <v>602300</v>
      </c>
      <c r="G12" s="36"/>
      <c r="H12" s="53"/>
      <c r="I12" s="38">
        <v>236364.34</v>
      </c>
      <c r="J12" s="104">
        <f>I12/F12*1000</f>
        <v>392.43622779345839</v>
      </c>
      <c r="K12" s="39"/>
      <c r="L12" s="40">
        <v>112736.5</v>
      </c>
      <c r="M12" s="104">
        <f>L12/F12*1000</f>
        <v>187.17665615141956</v>
      </c>
      <c r="N12" s="41"/>
      <c r="O12" s="42">
        <v>123627.84</v>
      </c>
      <c r="P12" s="104">
        <f>O12/F12*1000</f>
        <v>205.25957164203885</v>
      </c>
      <c r="Q12" s="52"/>
      <c r="R12" s="44">
        <v>1.3327010326515414E-2</v>
      </c>
      <c r="S12" s="45">
        <v>4.8484471050074641E-4</v>
      </c>
      <c r="T12" s="45">
        <v>3.922207554659049E-2</v>
      </c>
      <c r="U12" s="45">
        <v>0.23559941402328288</v>
      </c>
      <c r="V12" s="45">
        <v>0.18581842760206552</v>
      </c>
      <c r="W12" s="45">
        <v>2.508923300359098E-3</v>
      </c>
      <c r="X12" s="46">
        <f t="shared" ref="X12:X17" si="2">R12+S12+T12+U12+V12+W12</f>
        <v>0.47696069550931419</v>
      </c>
      <c r="Y12" s="45">
        <v>0</v>
      </c>
      <c r="Z12" s="44">
        <v>1.2924538447720161E-3</v>
      </c>
      <c r="AA12" s="45">
        <v>0.52174685064591386</v>
      </c>
      <c r="AB12" s="47">
        <f t="shared" si="1"/>
        <v>0.52303930449068592</v>
      </c>
    </row>
    <row r="13" spans="1:28" s="50" customFormat="1" ht="13.5" customHeight="1" x14ac:dyDescent="0.2">
      <c r="A13" s="34">
        <v>18</v>
      </c>
      <c r="B13" s="34" t="s">
        <v>108</v>
      </c>
      <c r="C13" s="35">
        <v>129812</v>
      </c>
      <c r="D13" s="35">
        <v>20707</v>
      </c>
      <c r="E13" s="35">
        <v>0</v>
      </c>
      <c r="F13" s="35">
        <v>393115</v>
      </c>
      <c r="G13" s="51"/>
      <c r="H13" s="37"/>
      <c r="I13" s="38">
        <v>157077.22</v>
      </c>
      <c r="J13" s="104">
        <f>I13/F13*1000</f>
        <v>399.57065998499172</v>
      </c>
      <c r="K13" s="39"/>
      <c r="L13" s="40">
        <v>51179.96</v>
      </c>
      <c r="M13" s="104">
        <f>L13/F13*1000</f>
        <v>130.19080930516517</v>
      </c>
      <c r="N13" s="41"/>
      <c r="O13" s="42">
        <v>105897.26</v>
      </c>
      <c r="P13" s="104">
        <f>O13/F13*1000</f>
        <v>269.37985067982652</v>
      </c>
      <c r="Q13" s="52"/>
      <c r="R13" s="44">
        <v>1.3089039900247788E-2</v>
      </c>
      <c r="S13" s="45">
        <v>0</v>
      </c>
      <c r="T13" s="45">
        <v>3.0974574161676656E-2</v>
      </c>
      <c r="U13" s="45">
        <v>0.17713516956819073</v>
      </c>
      <c r="V13" s="45">
        <v>0.10456793161987461</v>
      </c>
      <c r="W13" s="45">
        <v>6.0034166634729081E-5</v>
      </c>
      <c r="X13" s="46">
        <f t="shared" si="2"/>
        <v>0.32582674941662454</v>
      </c>
      <c r="Y13" s="45">
        <v>0</v>
      </c>
      <c r="Z13" s="44">
        <v>2.6808470381637774E-3</v>
      </c>
      <c r="AA13" s="45">
        <v>0.67149240354521178</v>
      </c>
      <c r="AB13" s="47">
        <f t="shared" si="1"/>
        <v>0.67417325058337552</v>
      </c>
    </row>
    <row r="14" spans="1:28" s="50" customFormat="1" ht="13.5" customHeight="1" x14ac:dyDescent="0.2">
      <c r="A14" s="34">
        <v>357</v>
      </c>
      <c r="B14" s="34" t="s">
        <v>62</v>
      </c>
      <c r="C14" s="35">
        <v>153298</v>
      </c>
      <c r="D14" s="35">
        <v>30032</v>
      </c>
      <c r="E14" s="35">
        <v>4006</v>
      </c>
      <c r="F14" s="35">
        <v>434563</v>
      </c>
      <c r="G14" s="51">
        <v>436232.16666666669</v>
      </c>
      <c r="H14" s="53" t="s">
        <v>236</v>
      </c>
      <c r="I14" s="38">
        <v>206242.99</v>
      </c>
      <c r="J14" s="104">
        <f>I14/G14*1000</f>
        <v>472.78262759929436</v>
      </c>
      <c r="K14" s="39"/>
      <c r="L14" s="40">
        <v>85735.59</v>
      </c>
      <c r="M14" s="104">
        <f>L14/G14*1000</f>
        <v>196.5366072271149</v>
      </c>
      <c r="N14" s="41"/>
      <c r="O14" s="42">
        <v>120507.4</v>
      </c>
      <c r="P14" s="104">
        <f>O14/G14*1000</f>
        <v>276.24602037217949</v>
      </c>
      <c r="Q14" s="52"/>
      <c r="R14" s="44">
        <v>1.1019816964445678E-2</v>
      </c>
      <c r="S14" s="45">
        <v>0</v>
      </c>
      <c r="T14" s="45">
        <v>3.225307197107645E-2</v>
      </c>
      <c r="U14" s="45">
        <v>0.22995622784561068</v>
      </c>
      <c r="V14" s="45">
        <v>0.13959912043556003</v>
      </c>
      <c r="W14" s="45">
        <v>2.8736006978952351E-3</v>
      </c>
      <c r="X14" s="46">
        <f t="shared" si="2"/>
        <v>0.41570183791458803</v>
      </c>
      <c r="Y14" s="45">
        <v>0</v>
      </c>
      <c r="Z14" s="44">
        <v>8.7241753040915486E-4</v>
      </c>
      <c r="AA14" s="45">
        <v>0.58342574455500285</v>
      </c>
      <c r="AB14" s="47">
        <f t="shared" si="1"/>
        <v>0.58429816208541197</v>
      </c>
    </row>
    <row r="15" spans="1:28" s="50" customFormat="1" ht="13.5" customHeight="1" x14ac:dyDescent="0.2">
      <c r="A15" s="34">
        <v>441</v>
      </c>
      <c r="B15" s="34" t="s">
        <v>105</v>
      </c>
      <c r="C15" s="35">
        <v>257000</v>
      </c>
      <c r="D15" s="35">
        <v>103578</v>
      </c>
      <c r="E15" s="35">
        <v>0</v>
      </c>
      <c r="F15" s="35">
        <v>888853</v>
      </c>
      <c r="G15" s="51"/>
      <c r="H15" s="37"/>
      <c r="I15" s="38">
        <v>331570.96999999997</v>
      </c>
      <c r="J15" s="104">
        <f>I15/F15*1000</f>
        <v>373.03240243324819</v>
      </c>
      <c r="K15" s="39"/>
      <c r="L15" s="40">
        <v>106974.29</v>
      </c>
      <c r="M15" s="104">
        <f>L15/F15*1000</f>
        <v>120.35093541901753</v>
      </c>
      <c r="N15" s="41"/>
      <c r="O15" s="42">
        <v>224596.68</v>
      </c>
      <c r="P15" s="104">
        <f>O15/F15*1000</f>
        <v>252.68146701423066</v>
      </c>
      <c r="Q15" s="41"/>
      <c r="R15" s="44">
        <v>1.4020226197727746E-2</v>
      </c>
      <c r="S15" s="47">
        <v>0</v>
      </c>
      <c r="T15" s="47">
        <v>2.270069059423387E-2</v>
      </c>
      <c r="U15" s="47">
        <v>0.19501441878340559</v>
      </c>
      <c r="V15" s="47">
        <v>8.9869085945612187E-2</v>
      </c>
      <c r="W15" s="47">
        <v>1.0242151175056129E-3</v>
      </c>
      <c r="X15" s="46">
        <f t="shared" si="2"/>
        <v>0.32262863663848496</v>
      </c>
      <c r="Y15" s="47">
        <v>0</v>
      </c>
      <c r="Z15" s="55">
        <v>1.6868183604855395E-3</v>
      </c>
      <c r="AA15" s="47">
        <v>0.67568454500102959</v>
      </c>
      <c r="AB15" s="47">
        <f t="shared" si="1"/>
        <v>0.67737136336151516</v>
      </c>
    </row>
    <row r="16" spans="1:28" s="50" customFormat="1" ht="13.5" customHeight="1" x14ac:dyDescent="0.2">
      <c r="A16" s="34">
        <v>335</v>
      </c>
      <c r="B16" s="34" t="s">
        <v>99</v>
      </c>
      <c r="C16" s="35">
        <v>118298</v>
      </c>
      <c r="D16" s="35">
        <v>7513</v>
      </c>
      <c r="E16" s="35">
        <v>15748</v>
      </c>
      <c r="F16" s="35">
        <v>318099</v>
      </c>
      <c r="G16" s="51">
        <v>324660.66666666669</v>
      </c>
      <c r="H16" s="53" t="s">
        <v>236</v>
      </c>
      <c r="I16" s="38">
        <v>122470.37</v>
      </c>
      <c r="J16" s="104">
        <f>I16/G16*1000</f>
        <v>377.22577008610017</v>
      </c>
      <c r="K16" s="39"/>
      <c r="L16" s="40">
        <v>49635.54</v>
      </c>
      <c r="M16" s="104">
        <f>L16/G16*1000</f>
        <v>152.88436541948414</v>
      </c>
      <c r="N16" s="41"/>
      <c r="O16" s="42">
        <v>72834.83</v>
      </c>
      <c r="P16" s="104">
        <f>O16/G16*1000</f>
        <v>224.341404666616</v>
      </c>
      <c r="Q16" s="43"/>
      <c r="R16" s="44">
        <v>1.3584183668261965E-2</v>
      </c>
      <c r="S16" s="45">
        <v>0</v>
      </c>
      <c r="T16" s="45">
        <v>3.5497565656084813E-2</v>
      </c>
      <c r="U16" s="45">
        <v>0.28586432783701071</v>
      </c>
      <c r="V16" s="45">
        <v>6.9035636946307904E-2</v>
      </c>
      <c r="W16" s="45">
        <v>1.3043971370381262E-3</v>
      </c>
      <c r="X16" s="46">
        <f t="shared" si="2"/>
        <v>0.40528611124470348</v>
      </c>
      <c r="Y16" s="45">
        <v>0</v>
      </c>
      <c r="Z16" s="44">
        <v>1.06736021129029E-3</v>
      </c>
      <c r="AA16" s="45">
        <v>0.59364652854400624</v>
      </c>
      <c r="AB16" s="47">
        <f t="shared" si="1"/>
        <v>0.59471388875529652</v>
      </c>
    </row>
    <row r="17" spans="1:28" s="50" customFormat="1" ht="13.5" customHeight="1" x14ac:dyDescent="0.2">
      <c r="A17" s="34">
        <v>53</v>
      </c>
      <c r="B17" s="34" t="s">
        <v>54</v>
      </c>
      <c r="C17" s="35">
        <v>186350</v>
      </c>
      <c r="D17" s="35">
        <v>0</v>
      </c>
      <c r="E17" s="35">
        <v>0</v>
      </c>
      <c r="F17" s="35">
        <v>512000</v>
      </c>
      <c r="G17" s="51"/>
      <c r="H17" s="37"/>
      <c r="I17" s="38">
        <v>180924.03</v>
      </c>
      <c r="J17" s="104">
        <f t="shared" ref="J17:J25" si="3">I17/F17*1000</f>
        <v>353.36724609375</v>
      </c>
      <c r="K17" s="39"/>
      <c r="L17" s="40">
        <v>80563.64</v>
      </c>
      <c r="M17" s="104">
        <f>L17/F17*1000</f>
        <v>157.350859375</v>
      </c>
      <c r="N17" s="41"/>
      <c r="O17" s="42">
        <v>100360.39</v>
      </c>
      <c r="P17" s="104">
        <f>O17/F17*1000</f>
        <v>196.01638671875</v>
      </c>
      <c r="Q17" s="52"/>
      <c r="R17" s="44">
        <v>1.4800466250945218E-2</v>
      </c>
      <c r="S17" s="45">
        <v>0</v>
      </c>
      <c r="T17" s="45">
        <v>5.8043699336124674E-2</v>
      </c>
      <c r="U17" s="45">
        <v>0.22167956351624493</v>
      </c>
      <c r="V17" s="45">
        <v>0.14727175820702204</v>
      </c>
      <c r="W17" s="45">
        <v>3.4943948573332136E-3</v>
      </c>
      <c r="X17" s="46">
        <f t="shared" si="2"/>
        <v>0.44528988216767007</v>
      </c>
      <c r="Y17" s="45">
        <v>0</v>
      </c>
      <c r="Z17" s="44">
        <v>7.1317226351856079E-4</v>
      </c>
      <c r="AA17" s="45">
        <v>0.55399694556881141</v>
      </c>
      <c r="AB17" s="47">
        <f t="shared" si="1"/>
        <v>0.55471011783232993</v>
      </c>
    </row>
    <row r="18" spans="1:28" s="14" customFormat="1" ht="13.5" customHeight="1" x14ac:dyDescent="0.2">
      <c r="A18" s="73"/>
      <c r="B18" s="48" t="s">
        <v>227</v>
      </c>
      <c r="C18" s="64"/>
      <c r="D18" s="6"/>
      <c r="E18" s="6"/>
      <c r="F18" s="7"/>
      <c r="G18" s="8"/>
      <c r="H18" s="2"/>
      <c r="I18" s="9"/>
      <c r="J18" s="106"/>
      <c r="K18" s="10"/>
      <c r="L18" s="9"/>
      <c r="M18" s="106"/>
      <c r="N18" s="1"/>
      <c r="O18" s="9"/>
      <c r="P18" s="106"/>
      <c r="Q18" s="11"/>
      <c r="R18" s="12"/>
      <c r="S18" s="12"/>
      <c r="T18" s="12"/>
      <c r="U18" s="12"/>
      <c r="V18" s="12"/>
      <c r="W18" s="49" t="s">
        <v>234</v>
      </c>
      <c r="X18" s="29">
        <f>SUM(X12:X17)/6</f>
        <v>0.3986156521485642</v>
      </c>
      <c r="Y18" s="12"/>
      <c r="Z18" s="12"/>
      <c r="AA18" s="12"/>
      <c r="AB18" s="47"/>
    </row>
    <row r="19" spans="1:28" s="50" customFormat="1" ht="13.5" customHeight="1" x14ac:dyDescent="0.2">
      <c r="A19" s="34">
        <v>14</v>
      </c>
      <c r="B19" s="34" t="s">
        <v>43</v>
      </c>
      <c r="C19" s="35">
        <v>39217</v>
      </c>
      <c r="D19" s="35">
        <v>8461</v>
      </c>
      <c r="E19" s="35">
        <v>0</v>
      </c>
      <c r="F19" s="35">
        <v>135900</v>
      </c>
      <c r="G19" s="51"/>
      <c r="H19" s="37"/>
      <c r="I19" s="38">
        <v>58092.66</v>
      </c>
      <c r="J19" s="104">
        <f t="shared" si="3"/>
        <v>427.46622516556295</v>
      </c>
      <c r="K19" s="39"/>
      <c r="L19" s="40">
        <v>24645.94</v>
      </c>
      <c r="M19" s="104">
        <f t="shared" ref="M19:M25" si="4">L19/F19*1000</f>
        <v>181.35349521707136</v>
      </c>
      <c r="N19" s="41"/>
      <c r="O19" s="42">
        <v>33446.720000000001</v>
      </c>
      <c r="P19" s="104">
        <f t="shared" ref="P19:P25" si="5">O19/F19*1000</f>
        <v>246.11272994849153</v>
      </c>
      <c r="Q19" s="52"/>
      <c r="R19" s="44">
        <v>1.2234936392996981E-2</v>
      </c>
      <c r="S19" s="45">
        <v>0</v>
      </c>
      <c r="T19" s="45">
        <v>4.4893795532860777E-2</v>
      </c>
      <c r="U19" s="45">
        <v>0.25006876944522766</v>
      </c>
      <c r="V19" s="45">
        <v>0.1147201729099683</v>
      </c>
      <c r="W19" s="45">
        <v>2.3345462232233815E-3</v>
      </c>
      <c r="X19" s="46">
        <f t="shared" ref="X19:X25" si="6">R19+S19+T19+U19+V19+W19</f>
        <v>0.42425222050427713</v>
      </c>
      <c r="Y19" s="45">
        <v>0</v>
      </c>
      <c r="Z19" s="44">
        <v>1.4158415193933278E-3</v>
      </c>
      <c r="AA19" s="45">
        <v>0.57433193797632953</v>
      </c>
      <c r="AB19" s="47">
        <f t="shared" si="1"/>
        <v>0.57574777949572287</v>
      </c>
    </row>
    <row r="20" spans="1:28" s="50" customFormat="1" ht="13.5" customHeight="1" x14ac:dyDescent="0.2">
      <c r="A20" s="34">
        <v>179</v>
      </c>
      <c r="B20" s="34" t="s">
        <v>100</v>
      </c>
      <c r="C20" s="35">
        <v>28508</v>
      </c>
      <c r="D20" s="35">
        <v>7096</v>
      </c>
      <c r="E20" s="35">
        <v>0</v>
      </c>
      <c r="F20" s="35">
        <v>90192</v>
      </c>
      <c r="G20" s="51"/>
      <c r="H20" s="37"/>
      <c r="I20" s="38">
        <v>54564.62</v>
      </c>
      <c r="J20" s="104">
        <f t="shared" si="3"/>
        <v>604.9829253148838</v>
      </c>
      <c r="K20" s="39"/>
      <c r="L20" s="40">
        <v>21948.99</v>
      </c>
      <c r="M20" s="104">
        <f t="shared" si="4"/>
        <v>243.35850186269295</v>
      </c>
      <c r="N20" s="41"/>
      <c r="O20" s="42">
        <v>32615.63</v>
      </c>
      <c r="P20" s="104">
        <f t="shared" si="5"/>
        <v>361.62442345219085</v>
      </c>
      <c r="Q20" s="52"/>
      <c r="R20" s="44">
        <v>8.6447958402349357E-3</v>
      </c>
      <c r="S20" s="45">
        <v>0</v>
      </c>
      <c r="T20" s="45">
        <v>2.7514165772619691E-2</v>
      </c>
      <c r="U20" s="45">
        <v>0.30478485876012701</v>
      </c>
      <c r="V20" s="45">
        <v>6.0103048458873168E-2</v>
      </c>
      <c r="W20" s="45">
        <v>1.2099415335431638E-3</v>
      </c>
      <c r="X20" s="46">
        <f t="shared" si="6"/>
        <v>0.40225681036539795</v>
      </c>
      <c r="Y20" s="45">
        <v>0</v>
      </c>
      <c r="Z20" s="44">
        <v>3.1551580493000774E-3</v>
      </c>
      <c r="AA20" s="45">
        <v>0.59458803158530193</v>
      </c>
      <c r="AB20" s="47">
        <f t="shared" si="1"/>
        <v>0.59774318963460205</v>
      </c>
    </row>
    <row r="21" spans="1:28" s="50" customFormat="1" ht="13.5" customHeight="1" x14ac:dyDescent="0.2">
      <c r="A21" s="34">
        <v>36</v>
      </c>
      <c r="B21" s="34" t="s">
        <v>77</v>
      </c>
      <c r="C21" s="35">
        <v>36009</v>
      </c>
      <c r="D21" s="35">
        <v>10156</v>
      </c>
      <c r="E21" s="35">
        <v>0</v>
      </c>
      <c r="F21" s="35">
        <v>117510</v>
      </c>
      <c r="G21" s="51"/>
      <c r="H21" s="37"/>
      <c r="I21" s="38">
        <v>54253.64</v>
      </c>
      <c r="J21" s="104">
        <f t="shared" si="3"/>
        <v>461.69381329248574</v>
      </c>
      <c r="K21" s="39"/>
      <c r="L21" s="40">
        <v>23784.959999999999</v>
      </c>
      <c r="M21" s="104">
        <f t="shared" si="4"/>
        <v>202.40796527955067</v>
      </c>
      <c r="N21" s="41"/>
      <c r="O21" s="42">
        <v>30468.68</v>
      </c>
      <c r="P21" s="104">
        <f t="shared" si="5"/>
        <v>259.28584801293511</v>
      </c>
      <c r="Q21" s="52"/>
      <c r="R21" s="44">
        <v>1.1327903528684896E-2</v>
      </c>
      <c r="S21" s="45">
        <v>0</v>
      </c>
      <c r="T21" s="45">
        <v>2.0422592843540085E-2</v>
      </c>
      <c r="U21" s="45">
        <v>0.15289333582041686</v>
      </c>
      <c r="V21" s="45">
        <v>0.25375919477476533</v>
      </c>
      <c r="W21" s="45">
        <v>0</v>
      </c>
      <c r="X21" s="46">
        <f t="shared" si="6"/>
        <v>0.43840302696740718</v>
      </c>
      <c r="Y21" s="45">
        <v>0.19639235266057725</v>
      </c>
      <c r="Z21" s="44">
        <v>4.0074730469697511E-3</v>
      </c>
      <c r="AA21" s="45">
        <v>0.36119714732504582</v>
      </c>
      <c r="AB21" s="47">
        <f t="shared" si="1"/>
        <v>0.56159697303259282</v>
      </c>
    </row>
    <row r="22" spans="1:28" s="50" customFormat="1" ht="13.5" customHeight="1" x14ac:dyDescent="0.2">
      <c r="A22" s="34">
        <v>293</v>
      </c>
      <c r="B22" s="34" t="s">
        <v>44</v>
      </c>
      <c r="C22" s="35">
        <v>24130</v>
      </c>
      <c r="D22" s="35">
        <v>8473</v>
      </c>
      <c r="E22" s="35">
        <v>0</v>
      </c>
      <c r="F22" s="35">
        <v>75380</v>
      </c>
      <c r="G22" s="51"/>
      <c r="H22" s="37"/>
      <c r="I22" s="38">
        <v>33361.279999999999</v>
      </c>
      <c r="J22" s="104">
        <f t="shared" si="3"/>
        <v>442.57468824621913</v>
      </c>
      <c r="K22" s="39"/>
      <c r="L22" s="40">
        <v>14796.83</v>
      </c>
      <c r="M22" s="104">
        <f t="shared" si="4"/>
        <v>196.29649774475988</v>
      </c>
      <c r="N22" s="41"/>
      <c r="O22" s="42">
        <v>18564.45</v>
      </c>
      <c r="P22" s="104">
        <f t="shared" si="5"/>
        <v>246.27819050145928</v>
      </c>
      <c r="Q22" s="43"/>
      <c r="R22" s="44">
        <v>1.1817292382066876E-2</v>
      </c>
      <c r="S22" s="45">
        <v>0</v>
      </c>
      <c r="T22" s="45">
        <v>4.6157401634469658E-2</v>
      </c>
      <c r="U22" s="45">
        <v>0.26775891092907711</v>
      </c>
      <c r="V22" s="45">
        <v>0.11515085752105435</v>
      </c>
      <c r="W22" s="45">
        <v>2.6485794310050453E-3</v>
      </c>
      <c r="X22" s="46">
        <f t="shared" si="6"/>
        <v>0.44353304189767306</v>
      </c>
      <c r="Y22" s="45">
        <v>0</v>
      </c>
      <c r="Z22" s="44">
        <v>2.5244834730561898E-3</v>
      </c>
      <c r="AA22" s="45">
        <v>0.55394247462927082</v>
      </c>
      <c r="AB22" s="47">
        <f t="shared" si="1"/>
        <v>0.55646695810232705</v>
      </c>
    </row>
    <row r="23" spans="1:28" s="50" customFormat="1" ht="13.5" customHeight="1" x14ac:dyDescent="0.2">
      <c r="A23" s="34">
        <v>103</v>
      </c>
      <c r="B23" s="34" t="s">
        <v>90</v>
      </c>
      <c r="C23" s="35">
        <v>29527</v>
      </c>
      <c r="D23" s="35">
        <v>10473</v>
      </c>
      <c r="E23" s="35">
        <v>0</v>
      </c>
      <c r="F23" s="35">
        <v>73991</v>
      </c>
      <c r="G23" s="51"/>
      <c r="H23" s="37"/>
      <c r="I23" s="38">
        <v>25781.87</v>
      </c>
      <c r="J23" s="104">
        <f t="shared" si="3"/>
        <v>348.44602721952668</v>
      </c>
      <c r="K23" s="39"/>
      <c r="L23" s="40">
        <v>9438.2000000000007</v>
      </c>
      <c r="M23" s="104">
        <f t="shared" si="4"/>
        <v>127.5587571461394</v>
      </c>
      <c r="N23" s="41"/>
      <c r="O23" s="42">
        <v>16343.67</v>
      </c>
      <c r="P23" s="104">
        <f t="shared" si="5"/>
        <v>220.8872700733873</v>
      </c>
      <c r="Q23" s="52"/>
      <c r="R23" s="44">
        <v>1.5009384501589685E-2</v>
      </c>
      <c r="S23" s="45">
        <v>0</v>
      </c>
      <c r="T23" s="45">
        <v>1.5867739617025454E-2</v>
      </c>
      <c r="U23" s="45">
        <v>0.15647740059196638</v>
      </c>
      <c r="V23" s="45">
        <v>0.17872442922099913</v>
      </c>
      <c r="W23" s="45">
        <v>0</v>
      </c>
      <c r="X23" s="46">
        <f t="shared" si="6"/>
        <v>0.36607895393158063</v>
      </c>
      <c r="Y23" s="45">
        <v>0</v>
      </c>
      <c r="Z23" s="44">
        <v>0</v>
      </c>
      <c r="AA23" s="45">
        <v>0.63392104606841948</v>
      </c>
      <c r="AB23" s="47">
        <f t="shared" si="1"/>
        <v>0.63392104606841948</v>
      </c>
    </row>
    <row r="24" spans="1:28" s="50" customFormat="1" ht="13.5" customHeight="1" x14ac:dyDescent="0.2">
      <c r="A24" s="34">
        <v>55</v>
      </c>
      <c r="B24" s="34" t="s">
        <v>92</v>
      </c>
      <c r="C24" s="35">
        <v>23511</v>
      </c>
      <c r="D24" s="35">
        <v>9867</v>
      </c>
      <c r="E24" s="35">
        <v>0</v>
      </c>
      <c r="F24" s="35">
        <v>75200</v>
      </c>
      <c r="G24" s="51"/>
      <c r="H24" s="37"/>
      <c r="I24" s="38">
        <v>30352.19</v>
      </c>
      <c r="J24" s="104">
        <f t="shared" si="3"/>
        <v>403.61954787234038</v>
      </c>
      <c r="K24" s="39"/>
      <c r="L24" s="40">
        <v>10009.219999999999</v>
      </c>
      <c r="M24" s="104">
        <f t="shared" si="4"/>
        <v>133.10132978723405</v>
      </c>
      <c r="N24" s="41"/>
      <c r="O24" s="42">
        <v>20342.97</v>
      </c>
      <c r="P24" s="104">
        <f t="shared" si="5"/>
        <v>270.51821808510641</v>
      </c>
      <c r="Q24" s="52"/>
      <c r="R24" s="44">
        <v>1.295787882192356E-2</v>
      </c>
      <c r="S24" s="45">
        <v>0</v>
      </c>
      <c r="T24" s="45">
        <v>3.9865327674872886E-2</v>
      </c>
      <c r="U24" s="45">
        <v>0.24463539533720632</v>
      </c>
      <c r="V24" s="45">
        <v>2.8707648443160119E-2</v>
      </c>
      <c r="W24" s="45">
        <v>3.6030349045653707E-3</v>
      </c>
      <c r="X24" s="46">
        <f t="shared" si="6"/>
        <v>0.32976928518172821</v>
      </c>
      <c r="Y24" s="45">
        <v>0</v>
      </c>
      <c r="Z24" s="44">
        <v>4.365418113157568E-4</v>
      </c>
      <c r="AA24" s="45">
        <v>0.6697941730069561</v>
      </c>
      <c r="AB24" s="47">
        <f t="shared" si="1"/>
        <v>0.6702307148182719</v>
      </c>
    </row>
    <row r="25" spans="1:28" s="50" customFormat="1" ht="13.5" customHeight="1" x14ac:dyDescent="0.2">
      <c r="A25" s="34">
        <v>123</v>
      </c>
      <c r="B25" s="34" t="s">
        <v>174</v>
      </c>
      <c r="C25" s="35">
        <v>38285</v>
      </c>
      <c r="D25" s="35">
        <v>10784</v>
      </c>
      <c r="E25" s="35">
        <v>0</v>
      </c>
      <c r="F25" s="35">
        <v>109016</v>
      </c>
      <c r="G25" s="51"/>
      <c r="H25" s="37"/>
      <c r="I25" s="38">
        <v>45235.13</v>
      </c>
      <c r="J25" s="104">
        <f t="shared" si="3"/>
        <v>414.94028399500985</v>
      </c>
      <c r="K25" s="39"/>
      <c r="L25" s="40">
        <v>9300.07</v>
      </c>
      <c r="M25" s="104">
        <f t="shared" si="4"/>
        <v>85.309220664856539</v>
      </c>
      <c r="N25" s="41"/>
      <c r="O25" s="42">
        <v>35935.06</v>
      </c>
      <c r="P25" s="104">
        <f t="shared" si="5"/>
        <v>329.63106333015332</v>
      </c>
      <c r="Q25" s="52"/>
      <c r="R25" s="44">
        <v>1.2604141957810224E-2</v>
      </c>
      <c r="S25" s="45">
        <v>0</v>
      </c>
      <c r="T25" s="45">
        <v>3.6274904040289047E-2</v>
      </c>
      <c r="U25" s="45">
        <v>0.13902977619385642</v>
      </c>
      <c r="V25" s="45">
        <v>1.7685148688640889E-2</v>
      </c>
      <c r="W25" s="45">
        <v>0</v>
      </c>
      <c r="X25" s="46">
        <f t="shared" si="6"/>
        <v>0.20559397088059658</v>
      </c>
      <c r="Y25" s="45">
        <v>0</v>
      </c>
      <c r="Z25" s="44">
        <v>3.9139933940722628E-3</v>
      </c>
      <c r="AA25" s="45">
        <v>0.79049203572533122</v>
      </c>
      <c r="AB25" s="47">
        <f t="shared" si="1"/>
        <v>0.7944060291194035</v>
      </c>
    </row>
    <row r="26" spans="1:28" s="14" customFormat="1" ht="13.5" customHeight="1" x14ac:dyDescent="0.2">
      <c r="A26" s="74"/>
      <c r="B26" s="33" t="s">
        <v>228</v>
      </c>
      <c r="C26" s="6"/>
      <c r="D26" s="6"/>
      <c r="E26" s="6"/>
      <c r="F26" s="7"/>
      <c r="G26" s="8"/>
      <c r="H26" s="2"/>
      <c r="I26" s="9"/>
      <c r="J26" s="106"/>
      <c r="K26" s="10"/>
      <c r="L26" s="9"/>
      <c r="M26" s="106"/>
      <c r="N26" s="1"/>
      <c r="O26" s="9"/>
      <c r="P26" s="106"/>
      <c r="Q26" s="11"/>
      <c r="R26" s="12"/>
      <c r="S26" s="12"/>
      <c r="T26" s="12"/>
      <c r="U26" s="12"/>
      <c r="V26" s="12"/>
      <c r="W26" s="49" t="s">
        <v>234</v>
      </c>
      <c r="X26" s="29">
        <f>SUM(X19:X25)/7</f>
        <v>0.37284104424695158</v>
      </c>
      <c r="Y26" s="12"/>
      <c r="Z26" s="12"/>
      <c r="AA26" s="12"/>
      <c r="AB26" s="47"/>
    </row>
    <row r="27" spans="1:28" s="50" customFormat="1" ht="13.5" customHeight="1" x14ac:dyDescent="0.2">
      <c r="A27" s="34">
        <v>186</v>
      </c>
      <c r="B27" s="34" t="s">
        <v>49</v>
      </c>
      <c r="C27" s="35">
        <v>70507</v>
      </c>
      <c r="D27" s="35">
        <v>0</v>
      </c>
      <c r="E27" s="35">
        <v>3786</v>
      </c>
      <c r="F27" s="35">
        <v>163840</v>
      </c>
      <c r="G27" s="51">
        <v>165417.5</v>
      </c>
      <c r="H27" s="53" t="s">
        <v>236</v>
      </c>
      <c r="I27" s="38">
        <v>33234.239999999998</v>
      </c>
      <c r="J27" s="104">
        <f t="shared" ref="J27:J36" si="7">I27/G27*1000</f>
        <v>200.91126996841325</v>
      </c>
      <c r="K27" s="39"/>
      <c r="L27" s="40">
        <v>14754.71</v>
      </c>
      <c r="M27" s="104">
        <f t="shared" ref="M27:M36" si="8">L27/G27*1000</f>
        <v>89.19678994060483</v>
      </c>
      <c r="N27" s="41"/>
      <c r="O27" s="42">
        <v>18479.53</v>
      </c>
      <c r="P27" s="104">
        <f t="shared" ref="P27:P36" si="9">O27/G27*1000</f>
        <v>111.71448002780841</v>
      </c>
      <c r="Q27" s="52"/>
      <c r="R27" s="44">
        <v>2.5783047844632524E-2</v>
      </c>
      <c r="S27" s="45">
        <v>0</v>
      </c>
      <c r="T27" s="45">
        <v>5.4022598380465456E-2</v>
      </c>
      <c r="U27" s="45">
        <v>0.35968116015290258</v>
      </c>
      <c r="V27" s="45">
        <v>4.4743012026151338E-3</v>
      </c>
      <c r="W27" s="45">
        <v>0</v>
      </c>
      <c r="X27" s="46">
        <f t="shared" ref="X27:X40" si="10">R27+S27+T27+U27+V27+W27</f>
        <v>0.44396110758061569</v>
      </c>
      <c r="Y27" s="45">
        <v>0</v>
      </c>
      <c r="Z27" s="44">
        <v>0</v>
      </c>
      <c r="AA27" s="45">
        <v>0.55603889241938431</v>
      </c>
      <c r="AB27" s="47">
        <f t="shared" si="1"/>
        <v>0.55603889241938431</v>
      </c>
    </row>
    <row r="28" spans="1:28" s="50" customFormat="1" ht="13.5" customHeight="1" x14ac:dyDescent="0.2">
      <c r="A28" s="34">
        <v>190</v>
      </c>
      <c r="B28" s="34" t="s">
        <v>118</v>
      </c>
      <c r="C28" s="35">
        <v>32627</v>
      </c>
      <c r="D28" s="35">
        <v>0</v>
      </c>
      <c r="E28" s="35">
        <v>5970</v>
      </c>
      <c r="F28" s="35">
        <v>60264</v>
      </c>
      <c r="G28" s="51">
        <v>62751.5</v>
      </c>
      <c r="H28" s="53" t="s">
        <v>236</v>
      </c>
      <c r="I28" s="38">
        <v>16910.849999999999</v>
      </c>
      <c r="J28" s="104">
        <f t="shared" si="7"/>
        <v>269.48917555755634</v>
      </c>
      <c r="K28" s="56" t="s">
        <v>237</v>
      </c>
      <c r="L28" s="40">
        <v>4448.8</v>
      </c>
      <c r="M28" s="104">
        <f t="shared" si="8"/>
        <v>70.895516441838041</v>
      </c>
      <c r="N28" s="41"/>
      <c r="O28" s="42">
        <v>12462.05</v>
      </c>
      <c r="P28" s="104">
        <f t="shared" si="9"/>
        <v>198.59365911571834</v>
      </c>
      <c r="Q28" s="56" t="s">
        <v>237</v>
      </c>
      <c r="R28" s="44">
        <v>1.8637738493334163E-2</v>
      </c>
      <c r="S28" s="45">
        <v>0</v>
      </c>
      <c r="T28" s="45">
        <v>0</v>
      </c>
      <c r="U28" s="45">
        <v>0.24443596862369427</v>
      </c>
      <c r="V28" s="45">
        <v>0</v>
      </c>
      <c r="W28" s="45">
        <v>0</v>
      </c>
      <c r="X28" s="46">
        <f t="shared" si="10"/>
        <v>0.26307370711702843</v>
      </c>
      <c r="Y28" s="45">
        <v>0</v>
      </c>
      <c r="Z28" s="44">
        <v>0</v>
      </c>
      <c r="AA28" s="45">
        <v>0.73692629288297162</v>
      </c>
      <c r="AB28" s="47">
        <f t="shared" si="1"/>
        <v>0.73692629288297162</v>
      </c>
    </row>
    <row r="29" spans="1:28" s="50" customFormat="1" ht="13.5" customHeight="1" x14ac:dyDescent="0.2">
      <c r="A29" s="34">
        <v>429</v>
      </c>
      <c r="B29" s="34" t="s">
        <v>117</v>
      </c>
      <c r="C29" s="35">
        <v>46640</v>
      </c>
      <c r="D29" s="35">
        <v>0</v>
      </c>
      <c r="E29" s="35">
        <v>703</v>
      </c>
      <c r="F29" s="35">
        <v>109261</v>
      </c>
      <c r="G29" s="51">
        <v>109553.91666666667</v>
      </c>
      <c r="H29" s="53" t="s">
        <v>236</v>
      </c>
      <c r="I29" s="38">
        <v>54123.85</v>
      </c>
      <c r="J29" s="104">
        <f t="shared" si="7"/>
        <v>494.03847572770479</v>
      </c>
      <c r="K29" s="39"/>
      <c r="L29" s="40">
        <v>15596.84</v>
      </c>
      <c r="M29" s="104">
        <f t="shared" si="8"/>
        <v>142.36679504079802</v>
      </c>
      <c r="N29" s="41"/>
      <c r="O29" s="42">
        <v>38527.01</v>
      </c>
      <c r="P29" s="104">
        <f t="shared" si="9"/>
        <v>351.67168068690683</v>
      </c>
      <c r="Q29" s="52"/>
      <c r="R29" s="44">
        <v>1.0558007237105271E-2</v>
      </c>
      <c r="S29" s="45">
        <v>0</v>
      </c>
      <c r="T29" s="45">
        <v>6.4904104198056867E-2</v>
      </c>
      <c r="U29" s="45">
        <v>9.4641087062357909E-2</v>
      </c>
      <c r="V29" s="45">
        <v>0.11610500731193366</v>
      </c>
      <c r="W29" s="45">
        <v>1.961242594530877E-3</v>
      </c>
      <c r="X29" s="46">
        <f t="shared" si="10"/>
        <v>0.28816944840398462</v>
      </c>
      <c r="Y29" s="45">
        <v>0</v>
      </c>
      <c r="Z29" s="44">
        <v>1.8568523857781738E-4</v>
      </c>
      <c r="AA29" s="45">
        <v>0.71164486635743762</v>
      </c>
      <c r="AB29" s="47">
        <f t="shared" si="1"/>
        <v>0.71183055159601549</v>
      </c>
    </row>
    <row r="30" spans="1:28" s="50" customFormat="1" ht="13.5" customHeight="1" x14ac:dyDescent="0.2">
      <c r="A30" s="34">
        <v>183</v>
      </c>
      <c r="B30" s="34" t="s">
        <v>59</v>
      </c>
      <c r="C30" s="35">
        <v>53298</v>
      </c>
      <c r="D30" s="35">
        <v>12994</v>
      </c>
      <c r="E30" s="35">
        <v>1687</v>
      </c>
      <c r="F30" s="35">
        <v>156618</v>
      </c>
      <c r="G30" s="51">
        <v>157320.91666666666</v>
      </c>
      <c r="H30" s="53" t="s">
        <v>236</v>
      </c>
      <c r="I30" s="38">
        <v>76101.960000000006</v>
      </c>
      <c r="J30" s="104">
        <f t="shared" si="7"/>
        <v>483.73707458904335</v>
      </c>
      <c r="K30" s="39"/>
      <c r="L30" s="40">
        <v>26554.98</v>
      </c>
      <c r="M30" s="104">
        <f t="shared" si="8"/>
        <v>168.79497375587374</v>
      </c>
      <c r="N30" s="41"/>
      <c r="O30" s="42">
        <v>49546.98</v>
      </c>
      <c r="P30" s="104">
        <f t="shared" si="9"/>
        <v>314.9421008331696</v>
      </c>
      <c r="Q30" s="52"/>
      <c r="R30" s="44">
        <v>1.0763323309938403E-2</v>
      </c>
      <c r="S30" s="45">
        <v>0</v>
      </c>
      <c r="T30" s="45">
        <v>2.4532613877487515E-2</v>
      </c>
      <c r="U30" s="45">
        <v>0.20087537824255774</v>
      </c>
      <c r="V30" s="45">
        <v>0.11046443481876154</v>
      </c>
      <c r="W30" s="45">
        <v>2.3037514408301703E-3</v>
      </c>
      <c r="X30" s="46">
        <f t="shared" si="10"/>
        <v>0.34893950168957538</v>
      </c>
      <c r="Y30" s="45">
        <v>0</v>
      </c>
      <c r="Z30" s="44">
        <v>1.5857673048105462E-3</v>
      </c>
      <c r="AA30" s="45">
        <v>0.64947473100561404</v>
      </c>
      <c r="AB30" s="47">
        <f t="shared" si="1"/>
        <v>0.65106049831042456</v>
      </c>
    </row>
    <row r="31" spans="1:28" s="50" customFormat="1" ht="13.5" customHeight="1" x14ac:dyDescent="0.2">
      <c r="A31" s="34">
        <v>601</v>
      </c>
      <c r="B31" s="34" t="s">
        <v>86</v>
      </c>
      <c r="C31" s="35">
        <v>35115</v>
      </c>
      <c r="D31" s="35">
        <v>2871</v>
      </c>
      <c r="E31" s="35">
        <v>6908</v>
      </c>
      <c r="F31" s="35">
        <v>74561</v>
      </c>
      <c r="G31" s="51">
        <v>77439.333333333328</v>
      </c>
      <c r="H31" s="53" t="s">
        <v>236</v>
      </c>
      <c r="I31" s="38">
        <v>25515.439999999999</v>
      </c>
      <c r="J31" s="104">
        <f t="shared" si="7"/>
        <v>329.48940676142183</v>
      </c>
      <c r="K31" s="39"/>
      <c r="L31" s="40">
        <v>10388.4</v>
      </c>
      <c r="M31" s="104">
        <f t="shared" si="8"/>
        <v>134.14888213569333</v>
      </c>
      <c r="N31" s="41"/>
      <c r="O31" s="42">
        <v>15127.04</v>
      </c>
      <c r="P31" s="104">
        <f t="shared" si="9"/>
        <v>195.34052462572853</v>
      </c>
      <c r="Q31" s="52"/>
      <c r="R31" s="44">
        <v>1.5282903214680994E-2</v>
      </c>
      <c r="S31" s="45">
        <v>0</v>
      </c>
      <c r="T31" s="45">
        <v>5.3391201562661667E-2</v>
      </c>
      <c r="U31" s="45">
        <v>0.3211953233022829</v>
      </c>
      <c r="V31" s="45">
        <v>1.2083663852161673E-2</v>
      </c>
      <c r="W31" s="45">
        <v>5.1886230454971571E-3</v>
      </c>
      <c r="X31" s="46">
        <f t="shared" si="10"/>
        <v>0.40714171497728441</v>
      </c>
      <c r="Y31" s="45">
        <v>0</v>
      </c>
      <c r="Z31" s="44">
        <v>9.2884935552747675E-4</v>
      </c>
      <c r="AA31" s="45">
        <v>0.59192943566718825</v>
      </c>
      <c r="AB31" s="47">
        <f t="shared" si="1"/>
        <v>0.59285828502271576</v>
      </c>
    </row>
    <row r="32" spans="1:28" s="50" customFormat="1" ht="13.5" customHeight="1" x14ac:dyDescent="0.2">
      <c r="A32" s="34">
        <v>324</v>
      </c>
      <c r="B32" s="34" t="s">
        <v>47</v>
      </c>
      <c r="C32" s="35">
        <v>37545</v>
      </c>
      <c r="D32" s="35">
        <v>11792</v>
      </c>
      <c r="E32" s="35">
        <v>225</v>
      </c>
      <c r="F32" s="35">
        <v>117828</v>
      </c>
      <c r="G32" s="51">
        <v>117921.75</v>
      </c>
      <c r="H32" s="53" t="s">
        <v>236</v>
      </c>
      <c r="I32" s="38">
        <v>45419.77</v>
      </c>
      <c r="J32" s="104">
        <f t="shared" si="7"/>
        <v>385.16872417514151</v>
      </c>
      <c r="K32" s="39"/>
      <c r="L32" s="40">
        <v>19218.03</v>
      </c>
      <c r="M32" s="104">
        <f t="shared" si="8"/>
        <v>162.97273403761392</v>
      </c>
      <c r="N32" s="41"/>
      <c r="O32" s="42">
        <v>26201.74</v>
      </c>
      <c r="P32" s="104">
        <f t="shared" si="9"/>
        <v>222.19599013752767</v>
      </c>
      <c r="Q32" s="52"/>
      <c r="R32" s="44">
        <v>1.3567660074016228E-2</v>
      </c>
      <c r="S32" s="45">
        <v>0</v>
      </c>
      <c r="T32" s="45">
        <v>7.006750584602256E-2</v>
      </c>
      <c r="U32" s="45">
        <v>0.20959859550147436</v>
      </c>
      <c r="V32" s="45">
        <v>0.12870937039091127</v>
      </c>
      <c r="W32" s="45">
        <v>1.17724065973914E-3</v>
      </c>
      <c r="X32" s="46">
        <f t="shared" si="10"/>
        <v>0.4231203724721635</v>
      </c>
      <c r="Y32" s="45">
        <v>0</v>
      </c>
      <c r="Z32" s="44">
        <v>3.7655408646939431E-3</v>
      </c>
      <c r="AA32" s="45">
        <v>0.57311408666314256</v>
      </c>
      <c r="AB32" s="47">
        <f t="shared" si="1"/>
        <v>0.5768796275278365</v>
      </c>
    </row>
    <row r="33" spans="1:28" s="50" customFormat="1" ht="13.5" customHeight="1" x14ac:dyDescent="0.2">
      <c r="A33" s="34">
        <v>89</v>
      </c>
      <c r="B33" s="34" t="s">
        <v>48</v>
      </c>
      <c r="C33" s="35">
        <v>46947</v>
      </c>
      <c r="D33" s="35">
        <v>738</v>
      </c>
      <c r="E33" s="35">
        <v>21863</v>
      </c>
      <c r="F33" s="35">
        <v>131962</v>
      </c>
      <c r="G33" s="51">
        <v>141071.58333333334</v>
      </c>
      <c r="H33" s="53" t="s">
        <v>236</v>
      </c>
      <c r="I33" s="38">
        <v>28798.31</v>
      </c>
      <c r="J33" s="104">
        <f t="shared" si="7"/>
        <v>204.13969503662148</v>
      </c>
      <c r="K33" s="39"/>
      <c r="L33" s="40">
        <v>13032.21</v>
      </c>
      <c r="M33" s="104">
        <f t="shared" si="8"/>
        <v>92.380121439529219</v>
      </c>
      <c r="N33" s="41"/>
      <c r="O33" s="42">
        <v>15766.1</v>
      </c>
      <c r="P33" s="104">
        <f t="shared" si="9"/>
        <v>111.75957359709226</v>
      </c>
      <c r="Q33" s="43"/>
      <c r="R33" s="44">
        <v>2.3965295185724437E-2</v>
      </c>
      <c r="S33" s="45">
        <v>4.8992458238000768E-3</v>
      </c>
      <c r="T33" s="45">
        <v>2.0876225028482576E-2</v>
      </c>
      <c r="U33" s="45">
        <v>0.29744314857364895</v>
      </c>
      <c r="V33" s="45">
        <v>0.1048665702952708</v>
      </c>
      <c r="W33" s="45">
        <v>4.8336169726626314E-4</v>
      </c>
      <c r="X33" s="46">
        <f t="shared" si="10"/>
        <v>0.4525338466041931</v>
      </c>
      <c r="Y33" s="45">
        <v>0</v>
      </c>
      <c r="Z33" s="44">
        <v>8.5866149784483876E-3</v>
      </c>
      <c r="AA33" s="45">
        <v>0.53887953841735847</v>
      </c>
      <c r="AB33" s="47">
        <f t="shared" si="1"/>
        <v>0.54746615339580684</v>
      </c>
    </row>
    <row r="34" spans="1:28" s="50" customFormat="1" ht="13.5" customHeight="1" x14ac:dyDescent="0.2">
      <c r="A34" s="54">
        <v>34</v>
      </c>
      <c r="B34" s="34" t="s">
        <v>137</v>
      </c>
      <c r="C34" s="35">
        <v>23351</v>
      </c>
      <c r="D34" s="35">
        <v>4092</v>
      </c>
      <c r="E34" s="35">
        <v>1964</v>
      </c>
      <c r="F34" s="35">
        <v>62563</v>
      </c>
      <c r="G34" s="51">
        <v>63381.333333333336</v>
      </c>
      <c r="H34" s="53" t="s">
        <v>236</v>
      </c>
      <c r="I34" s="38">
        <v>24975.18</v>
      </c>
      <c r="J34" s="104">
        <f>I34/G34*1000</f>
        <v>394.04630175025238</v>
      </c>
      <c r="K34" s="39"/>
      <c r="L34" s="40">
        <v>6643.79</v>
      </c>
      <c r="M34" s="104">
        <f t="shared" si="8"/>
        <v>104.82250294513632</v>
      </c>
      <c r="N34" s="41"/>
      <c r="O34" s="42">
        <v>18331.39</v>
      </c>
      <c r="P34" s="104">
        <f t="shared" si="9"/>
        <v>289.22379880511613</v>
      </c>
      <c r="Q34" s="52"/>
      <c r="R34" s="44">
        <v>1.3101006679431339E-2</v>
      </c>
      <c r="S34" s="45">
        <v>0</v>
      </c>
      <c r="T34" s="45">
        <v>5.0236674970911124E-2</v>
      </c>
      <c r="U34" s="45">
        <v>0.16428229946691073</v>
      </c>
      <c r="V34" s="45">
        <v>3.4741691551372203E-2</v>
      </c>
      <c r="W34" s="45">
        <v>3.6540277187191443E-3</v>
      </c>
      <c r="X34" s="46">
        <f t="shared" si="10"/>
        <v>0.26601570038734451</v>
      </c>
      <c r="Y34" s="45">
        <v>0</v>
      </c>
      <c r="Z34" s="44">
        <v>3.6276014827520765E-4</v>
      </c>
      <c r="AA34" s="45">
        <v>0.73362153946438025</v>
      </c>
      <c r="AB34" s="47">
        <f t="shared" si="1"/>
        <v>0.73398429961265543</v>
      </c>
    </row>
    <row r="35" spans="1:28" s="50" customFormat="1" ht="13.5" customHeight="1" x14ac:dyDescent="0.2">
      <c r="A35" s="34">
        <v>143</v>
      </c>
      <c r="B35" s="34" t="s">
        <v>111</v>
      </c>
      <c r="C35" s="35">
        <v>18000</v>
      </c>
      <c r="D35" s="35">
        <v>4965</v>
      </c>
      <c r="E35" s="35">
        <v>100</v>
      </c>
      <c r="F35" s="35">
        <v>51082</v>
      </c>
      <c r="G35" s="51">
        <v>51123.666666666664</v>
      </c>
      <c r="H35" s="53" t="s">
        <v>236</v>
      </c>
      <c r="I35" s="38">
        <v>20466.05</v>
      </c>
      <c r="J35" s="104">
        <f t="shared" si="7"/>
        <v>400.32437683786378</v>
      </c>
      <c r="K35" s="39"/>
      <c r="L35" s="40">
        <v>7422.78</v>
      </c>
      <c r="M35" s="104">
        <f t="shared" si="8"/>
        <v>145.19263746079767</v>
      </c>
      <c r="N35" s="41"/>
      <c r="O35" s="42">
        <v>13043.27</v>
      </c>
      <c r="P35" s="104">
        <f t="shared" si="9"/>
        <v>255.13173937706608</v>
      </c>
      <c r="Q35" s="52"/>
      <c r="R35" s="44">
        <v>1.3053813510667669E-2</v>
      </c>
      <c r="S35" s="45">
        <v>0</v>
      </c>
      <c r="T35" s="45">
        <v>5.2779603294236067E-2</v>
      </c>
      <c r="U35" s="45">
        <v>0.22612766019823072</v>
      </c>
      <c r="V35" s="45">
        <v>6.9648026854229328E-2</v>
      </c>
      <c r="W35" s="45">
        <v>1.0783712538569973E-3</v>
      </c>
      <c r="X35" s="46">
        <f t="shared" si="10"/>
        <v>0.36268747511122079</v>
      </c>
      <c r="Y35" s="45">
        <v>0</v>
      </c>
      <c r="Z35" s="44">
        <v>5.9200480796245489E-3</v>
      </c>
      <c r="AA35" s="45">
        <v>0.63139247680915478</v>
      </c>
      <c r="AB35" s="47">
        <f t="shared" si="1"/>
        <v>0.63731252488877932</v>
      </c>
    </row>
    <row r="36" spans="1:28" s="50" customFormat="1" ht="13.5" customHeight="1" x14ac:dyDescent="0.2">
      <c r="A36" s="34">
        <v>12</v>
      </c>
      <c r="B36" s="34" t="s">
        <v>91</v>
      </c>
      <c r="C36" s="35">
        <v>38848</v>
      </c>
      <c r="D36" s="35">
        <v>0</v>
      </c>
      <c r="E36" s="35">
        <v>2657</v>
      </c>
      <c r="F36" s="35">
        <v>80963</v>
      </c>
      <c r="G36" s="51">
        <v>82070.083333333328</v>
      </c>
      <c r="H36" s="53" t="s">
        <v>236</v>
      </c>
      <c r="I36" s="38">
        <v>28515.74</v>
      </c>
      <c r="J36" s="104">
        <f t="shared" si="7"/>
        <v>347.45596497302614</v>
      </c>
      <c r="K36" s="39"/>
      <c r="L36" s="40">
        <v>11120.79</v>
      </c>
      <c r="M36" s="104">
        <f t="shared" si="8"/>
        <v>135.50357875027544</v>
      </c>
      <c r="N36" s="41"/>
      <c r="O36" s="42">
        <v>17394.95</v>
      </c>
      <c r="P36" s="104">
        <f t="shared" si="9"/>
        <v>211.9523862227507</v>
      </c>
      <c r="Q36" s="52"/>
      <c r="R36" s="44">
        <v>1.4849342854157037E-2</v>
      </c>
      <c r="S36" s="45">
        <v>0</v>
      </c>
      <c r="T36" s="45">
        <v>3.5906485330557784E-2</v>
      </c>
      <c r="U36" s="45">
        <v>0.28716736791680664</v>
      </c>
      <c r="V36" s="45">
        <v>4.5858883549927162E-2</v>
      </c>
      <c r="W36" s="45">
        <v>6.205695521140254E-3</v>
      </c>
      <c r="X36" s="46">
        <f t="shared" si="10"/>
        <v>0.38998777517258887</v>
      </c>
      <c r="Y36" s="45">
        <v>0</v>
      </c>
      <c r="Z36" s="44">
        <v>1.0520505517303776E-5</v>
      </c>
      <c r="AA36" s="45">
        <v>0.61000170432189382</v>
      </c>
      <c r="AB36" s="47">
        <f t="shared" si="1"/>
        <v>0.61001222482741113</v>
      </c>
    </row>
    <row r="37" spans="1:28" s="50" customFormat="1" ht="13.5" customHeight="1" x14ac:dyDescent="0.2">
      <c r="A37" s="34">
        <v>878</v>
      </c>
      <c r="B37" s="34" t="s">
        <v>51</v>
      </c>
      <c r="C37" s="35">
        <v>29981</v>
      </c>
      <c r="D37" s="35">
        <v>10644</v>
      </c>
      <c r="E37" s="35">
        <v>0</v>
      </c>
      <c r="F37" s="35">
        <v>102756</v>
      </c>
      <c r="G37" s="51"/>
      <c r="H37" s="53"/>
      <c r="I37" s="38">
        <v>30349.78</v>
      </c>
      <c r="J37" s="104">
        <f>I37/F37*1000</f>
        <v>295.35774066721166</v>
      </c>
      <c r="K37" s="39"/>
      <c r="L37" s="40">
        <v>13942.03</v>
      </c>
      <c r="M37" s="104">
        <f>L37/F37*1000</f>
        <v>135.68093347347116</v>
      </c>
      <c r="N37" s="41"/>
      <c r="O37" s="42">
        <v>16407.75</v>
      </c>
      <c r="P37" s="104">
        <f>O37/F37*1000</f>
        <v>159.6768071937405</v>
      </c>
      <c r="Q37" s="52"/>
      <c r="R37" s="44">
        <v>1.7707212375180314E-2</v>
      </c>
      <c r="S37" s="45">
        <v>0</v>
      </c>
      <c r="T37" s="45">
        <v>3.7739977027840071E-2</v>
      </c>
      <c r="U37" s="45">
        <v>0.23324913722603594</v>
      </c>
      <c r="V37" s="45">
        <v>0.16896267452350561</v>
      </c>
      <c r="W37" s="45">
        <v>1.7192875862691592E-3</v>
      </c>
      <c r="X37" s="46">
        <f t="shared" si="10"/>
        <v>0.45937828873883108</v>
      </c>
      <c r="Y37" s="45">
        <v>0</v>
      </c>
      <c r="Z37" s="44">
        <v>1.6629445089882035E-3</v>
      </c>
      <c r="AA37" s="45">
        <v>0.5389587667521808</v>
      </c>
      <c r="AB37" s="47">
        <f t="shared" si="1"/>
        <v>0.54062171126116898</v>
      </c>
    </row>
    <row r="38" spans="1:28" s="50" customFormat="1" ht="13.5" customHeight="1" x14ac:dyDescent="0.2">
      <c r="A38" s="34">
        <v>88</v>
      </c>
      <c r="B38" s="39" t="s">
        <v>32</v>
      </c>
      <c r="C38" s="57">
        <v>34269</v>
      </c>
      <c r="D38" s="57">
        <v>10</v>
      </c>
      <c r="E38" s="57">
        <v>12079</v>
      </c>
      <c r="F38" s="57">
        <v>58182</v>
      </c>
      <c r="G38" s="58">
        <v>63214.916666666664</v>
      </c>
      <c r="H38" s="53" t="s">
        <v>236</v>
      </c>
      <c r="I38" s="58">
        <v>20453.27</v>
      </c>
      <c r="J38" s="58">
        <f>I38/G38*1000</f>
        <v>323.55132425231915</v>
      </c>
      <c r="K38" s="56" t="s">
        <v>238</v>
      </c>
      <c r="L38" s="59">
        <v>6523.2287249999999</v>
      </c>
      <c r="M38" s="58">
        <f>L38/G38*1000</f>
        <v>103.19128884400966</v>
      </c>
      <c r="N38" s="56" t="s">
        <v>239</v>
      </c>
      <c r="O38" s="60">
        <v>13930.041275</v>
      </c>
      <c r="P38" s="58">
        <f>O38/G38*1000</f>
        <v>220.36003540830947</v>
      </c>
      <c r="Q38" s="56" t="s">
        <v>238</v>
      </c>
      <c r="R38" s="61">
        <v>1.487732768403292E-2</v>
      </c>
      <c r="S38" s="61">
        <v>0</v>
      </c>
      <c r="T38" s="61">
        <v>7.8070645916276465E-2</v>
      </c>
      <c r="U38" s="61">
        <v>0.22165159898637235</v>
      </c>
      <c r="V38" s="61">
        <v>4.1797717431002468E-3</v>
      </c>
      <c r="W38" s="61">
        <v>1.5394726613397272E-4</v>
      </c>
      <c r="X38" s="46">
        <f t="shared" si="10"/>
        <v>0.31893329159591599</v>
      </c>
      <c r="Y38" s="61">
        <v>0</v>
      </c>
      <c r="Z38" s="61">
        <v>6.1452899707479542E-3</v>
      </c>
      <c r="AA38" s="61">
        <v>0.67492141843333608</v>
      </c>
      <c r="AB38" s="47">
        <f t="shared" si="1"/>
        <v>0.68106670840408401</v>
      </c>
    </row>
    <row r="39" spans="1:28" s="50" customFormat="1" ht="13.5" customHeight="1" x14ac:dyDescent="0.2">
      <c r="A39" s="34">
        <v>87</v>
      </c>
      <c r="B39" s="34" t="s">
        <v>61</v>
      </c>
      <c r="C39" s="35">
        <v>65515</v>
      </c>
      <c r="D39" s="35">
        <v>1979</v>
      </c>
      <c r="E39" s="35">
        <v>4779</v>
      </c>
      <c r="F39" s="35">
        <v>139965</v>
      </c>
      <c r="G39" s="51">
        <v>141956.25</v>
      </c>
      <c r="H39" s="53" t="s">
        <v>236</v>
      </c>
      <c r="I39" s="38">
        <v>54411.63</v>
      </c>
      <c r="J39" s="104">
        <f>I39/G39*1000</f>
        <v>383.2985867124554</v>
      </c>
      <c r="K39" s="56" t="s">
        <v>237</v>
      </c>
      <c r="L39" s="40">
        <v>19341.14</v>
      </c>
      <c r="M39" s="104">
        <f>L39/G39*1000</f>
        <v>136.24718883458812</v>
      </c>
      <c r="N39" s="41"/>
      <c r="O39" s="42">
        <v>35070.49</v>
      </c>
      <c r="P39" s="104">
        <f>O39/G39*1000</f>
        <v>247.05139787786729</v>
      </c>
      <c r="Q39" s="56" t="s">
        <v>237</v>
      </c>
      <c r="R39" s="44">
        <v>1.345337384673093E-2</v>
      </c>
      <c r="S39" s="45">
        <v>1.7000042086590681E-4</v>
      </c>
      <c r="T39" s="45">
        <v>5.8000100346194378E-2</v>
      </c>
      <c r="U39" s="45">
        <v>0.24488091975925003</v>
      </c>
      <c r="V39" s="45">
        <v>3.8187056700929568E-2</v>
      </c>
      <c r="W39" s="45">
        <v>7.6821811807512475E-4</v>
      </c>
      <c r="X39" s="46">
        <f t="shared" si="10"/>
        <v>0.35545966919204597</v>
      </c>
      <c r="Y39" s="45">
        <v>0</v>
      </c>
      <c r="Z39" s="44">
        <v>1.9883616792954009E-3</v>
      </c>
      <c r="AA39" s="45">
        <v>0.64255196912865875</v>
      </c>
      <c r="AB39" s="47">
        <f t="shared" si="1"/>
        <v>0.64454033080795414</v>
      </c>
    </row>
    <row r="40" spans="1:28" s="50" customFormat="1" ht="13.5" customHeight="1" x14ac:dyDescent="0.2">
      <c r="A40" s="34">
        <v>21</v>
      </c>
      <c r="B40" s="34" t="s">
        <v>68</v>
      </c>
      <c r="C40" s="35">
        <v>30539</v>
      </c>
      <c r="D40" s="35">
        <v>0</v>
      </c>
      <c r="E40" s="35">
        <v>0</v>
      </c>
      <c r="F40" s="35">
        <v>86858</v>
      </c>
      <c r="G40" s="51"/>
      <c r="H40" s="37"/>
      <c r="I40" s="38">
        <v>20462.02</v>
      </c>
      <c r="J40" s="104">
        <f>I40/F40*1000</f>
        <v>235.58014230122728</v>
      </c>
      <c r="K40" s="39"/>
      <c r="L40" s="40">
        <v>8603.35</v>
      </c>
      <c r="M40" s="104">
        <f>L40/F40*1000</f>
        <v>99.050749499182572</v>
      </c>
      <c r="N40" s="41"/>
      <c r="O40" s="42">
        <v>11858.67</v>
      </c>
      <c r="P40" s="104">
        <f>O40/F40*1000</f>
        <v>136.5293928020447</v>
      </c>
      <c r="Q40" s="52"/>
      <c r="R40" s="44">
        <v>2.2200642947274998E-2</v>
      </c>
      <c r="S40" s="45">
        <v>9.4663185746079808E-4</v>
      </c>
      <c r="T40" s="45">
        <v>6.9910008884753308E-2</v>
      </c>
      <c r="U40" s="45">
        <v>0.31107339353592656</v>
      </c>
      <c r="V40" s="45">
        <v>9.6833059492660058E-3</v>
      </c>
      <c r="W40" s="45">
        <v>6.6405956010208173E-3</v>
      </c>
      <c r="X40" s="46">
        <f t="shared" si="10"/>
        <v>0.42045457877570247</v>
      </c>
      <c r="Y40" s="45">
        <v>0</v>
      </c>
      <c r="Z40" s="44">
        <v>2.8540681711776254E-4</v>
      </c>
      <c r="AA40" s="45">
        <v>0.57926001440717978</v>
      </c>
      <c r="AB40" s="47">
        <f t="shared" si="1"/>
        <v>0.57954542122429753</v>
      </c>
    </row>
    <row r="41" spans="1:28" s="14" customFormat="1" ht="13.5" customHeight="1" x14ac:dyDescent="0.2">
      <c r="A41" s="74"/>
      <c r="B41" s="33" t="s">
        <v>229</v>
      </c>
      <c r="C41" s="6"/>
      <c r="D41" s="6"/>
      <c r="E41" s="6"/>
      <c r="F41" s="7"/>
      <c r="G41" s="8"/>
      <c r="H41" s="2"/>
      <c r="I41" s="9"/>
      <c r="J41" s="106"/>
      <c r="K41" s="10"/>
      <c r="L41" s="9"/>
      <c r="M41" s="106"/>
      <c r="N41" s="1"/>
      <c r="O41" s="9"/>
      <c r="P41" s="106"/>
      <c r="Q41" s="11"/>
      <c r="R41" s="12"/>
      <c r="S41" s="12"/>
      <c r="T41" s="12"/>
      <c r="U41" s="12"/>
      <c r="V41" s="12"/>
      <c r="W41" s="49" t="s">
        <v>234</v>
      </c>
      <c r="X41" s="29">
        <f>SUM(X27:X40)/14</f>
        <v>0.37141831984417817</v>
      </c>
      <c r="Y41" s="12"/>
      <c r="Z41" s="12"/>
      <c r="AA41" s="12"/>
      <c r="AB41" s="47"/>
    </row>
    <row r="42" spans="1:28" s="50" customFormat="1" ht="13.5" customHeight="1" x14ac:dyDescent="0.2">
      <c r="A42" s="34">
        <v>524</v>
      </c>
      <c r="B42" s="65" t="s">
        <v>76</v>
      </c>
      <c r="C42" s="35">
        <v>3005</v>
      </c>
      <c r="D42" s="35">
        <v>451</v>
      </c>
      <c r="E42" s="35">
        <v>5</v>
      </c>
      <c r="F42" s="35">
        <v>8041</v>
      </c>
      <c r="G42" s="51"/>
      <c r="H42" s="53"/>
      <c r="I42" s="38">
        <v>4319.3999999999996</v>
      </c>
      <c r="J42" s="104">
        <f>I42/F42*1000</f>
        <v>537.17199353314265</v>
      </c>
      <c r="K42" s="66" t="s">
        <v>239</v>
      </c>
      <c r="L42" s="40">
        <v>1606.68</v>
      </c>
      <c r="M42" s="104">
        <f>L42/F42*1000</f>
        <v>199.81096878497701</v>
      </c>
      <c r="N42" s="66" t="s">
        <v>239</v>
      </c>
      <c r="O42" s="42">
        <v>2712.72</v>
      </c>
      <c r="P42" s="104">
        <f t="shared" ref="P42:P47" si="11">O42/F42*1000</f>
        <v>337.36102474816568</v>
      </c>
      <c r="Q42" s="66" t="s">
        <v>239</v>
      </c>
      <c r="R42" s="44">
        <v>9.7351484002407736E-3</v>
      </c>
      <c r="S42" s="45">
        <v>0</v>
      </c>
      <c r="T42" s="45">
        <v>4.4029263323609763E-2</v>
      </c>
      <c r="U42" s="45">
        <v>0.14699958327545495</v>
      </c>
      <c r="V42" s="45">
        <v>0.17120433393526879</v>
      </c>
      <c r="W42" s="45">
        <v>0</v>
      </c>
      <c r="X42" s="46">
        <f>R42+S42+T42+U42+V42+W42</f>
        <v>0.37196832893457427</v>
      </c>
      <c r="Y42" s="45">
        <v>0</v>
      </c>
      <c r="Z42" s="44">
        <v>5.229893040700098E-3</v>
      </c>
      <c r="AA42" s="45">
        <v>0.62280177802472569</v>
      </c>
      <c r="AB42" s="47">
        <f t="shared" si="1"/>
        <v>0.62803167106542579</v>
      </c>
    </row>
    <row r="43" spans="1:28" s="50" customFormat="1" ht="13.5" customHeight="1" x14ac:dyDescent="0.2">
      <c r="A43" s="34">
        <v>427</v>
      </c>
      <c r="B43" s="34" t="s">
        <v>69</v>
      </c>
      <c r="C43" s="35">
        <v>2458</v>
      </c>
      <c r="D43" s="35">
        <v>361</v>
      </c>
      <c r="E43" s="35">
        <v>0</v>
      </c>
      <c r="F43" s="35">
        <v>7069</v>
      </c>
      <c r="G43" s="51"/>
      <c r="H43" s="53"/>
      <c r="I43" s="38">
        <v>2685.73</v>
      </c>
      <c r="J43" s="104">
        <f>I43/F43*1000</f>
        <v>379.93068326495973</v>
      </c>
      <c r="K43" s="56" t="s">
        <v>237</v>
      </c>
      <c r="L43" s="40">
        <v>625.98</v>
      </c>
      <c r="M43" s="104">
        <f>L43/F43*1000</f>
        <v>88.552836327627674</v>
      </c>
      <c r="N43" s="41"/>
      <c r="O43" s="42">
        <v>2059.75</v>
      </c>
      <c r="P43" s="104">
        <f t="shared" si="11"/>
        <v>291.37784693733198</v>
      </c>
      <c r="Q43" s="56" t="s">
        <v>237</v>
      </c>
      <c r="R43" s="44">
        <v>1.3765344990002717E-2</v>
      </c>
      <c r="S43" s="45">
        <v>0</v>
      </c>
      <c r="T43" s="45">
        <v>0</v>
      </c>
      <c r="U43" s="45">
        <v>8.6777151835813721E-2</v>
      </c>
      <c r="V43" s="45">
        <v>0.13253379900436751</v>
      </c>
      <c r="W43" s="45">
        <v>0</v>
      </c>
      <c r="X43" s="46">
        <f t="shared" ref="X43:X64" si="12">R43+S43+T43+U43+V43+W43</f>
        <v>0.23307629583018397</v>
      </c>
      <c r="Y43" s="45">
        <v>0</v>
      </c>
      <c r="Z43" s="44">
        <v>5.8457104772259311E-3</v>
      </c>
      <c r="AA43" s="45">
        <v>0.7610779936925901</v>
      </c>
      <c r="AB43" s="47">
        <f t="shared" si="1"/>
        <v>0.76692370416981603</v>
      </c>
    </row>
    <row r="44" spans="1:28" s="50" customFormat="1" ht="13.5" customHeight="1" x14ac:dyDescent="0.2">
      <c r="A44" s="34">
        <v>67</v>
      </c>
      <c r="B44" s="34" t="s">
        <v>56</v>
      </c>
      <c r="C44" s="35">
        <v>8172</v>
      </c>
      <c r="D44" s="35">
        <v>2283</v>
      </c>
      <c r="E44" s="35">
        <v>19</v>
      </c>
      <c r="F44" s="35">
        <v>19128</v>
      </c>
      <c r="G44" s="51">
        <v>19135.916666666668</v>
      </c>
      <c r="H44" s="53" t="s">
        <v>236</v>
      </c>
      <c r="I44" s="38">
        <v>6778.59</v>
      </c>
      <c r="J44" s="104">
        <f>I44/G44*1000</f>
        <v>354.23387957200896</v>
      </c>
      <c r="K44" s="39"/>
      <c r="L44" s="40">
        <v>2835.8</v>
      </c>
      <c r="M44" s="104">
        <f>L44/G44*1000</f>
        <v>148.19253498003317</v>
      </c>
      <c r="N44" s="41"/>
      <c r="O44" s="42">
        <v>3942.79</v>
      </c>
      <c r="P44" s="104">
        <f t="shared" si="11"/>
        <v>206.12662066081137</v>
      </c>
      <c r="Q44" s="52"/>
      <c r="R44" s="44">
        <v>1.4758231431610409E-2</v>
      </c>
      <c r="S44" s="45">
        <v>0</v>
      </c>
      <c r="T44" s="45">
        <v>6.656251521334082E-2</v>
      </c>
      <c r="U44" s="45">
        <v>0.22513089005235601</v>
      </c>
      <c r="V44" s="45">
        <v>0.11126797755875484</v>
      </c>
      <c r="W44" s="45">
        <v>6.2697404622495234E-4</v>
      </c>
      <c r="X44" s="46">
        <f t="shared" si="12"/>
        <v>0.41834658830228705</v>
      </c>
      <c r="Y44" s="45">
        <v>0</v>
      </c>
      <c r="Z44" s="44">
        <v>3.412214044513682E-3</v>
      </c>
      <c r="AA44" s="45">
        <v>0.57824119765319926</v>
      </c>
      <c r="AB44" s="47">
        <f t="shared" si="1"/>
        <v>0.5816534116977129</v>
      </c>
    </row>
    <row r="45" spans="1:28" s="50" customFormat="1" ht="13.5" customHeight="1" x14ac:dyDescent="0.2">
      <c r="A45" s="34">
        <v>731</v>
      </c>
      <c r="B45" s="34" t="s">
        <v>114</v>
      </c>
      <c r="C45" s="35">
        <v>3588</v>
      </c>
      <c r="D45" s="35">
        <v>399</v>
      </c>
      <c r="E45" s="35">
        <v>0</v>
      </c>
      <c r="F45" s="35">
        <v>9768</v>
      </c>
      <c r="G45" s="51"/>
      <c r="H45" s="37"/>
      <c r="I45" s="38">
        <v>4044.54</v>
      </c>
      <c r="J45" s="104">
        <f>I45/F45*1000</f>
        <v>414.06019656019657</v>
      </c>
      <c r="K45" s="39"/>
      <c r="L45" s="40">
        <v>1322.01</v>
      </c>
      <c r="M45" s="104">
        <f>L45/F45*1000</f>
        <v>135.34090909090909</v>
      </c>
      <c r="N45" s="41"/>
      <c r="O45" s="42">
        <v>2722.53</v>
      </c>
      <c r="P45" s="104">
        <f t="shared" si="11"/>
        <v>278.71928746928751</v>
      </c>
      <c r="Q45" s="43"/>
      <c r="R45" s="44">
        <v>1.2631844412467178E-2</v>
      </c>
      <c r="S45" s="45">
        <v>0</v>
      </c>
      <c r="T45" s="45">
        <v>4.5760457307876798E-2</v>
      </c>
      <c r="U45" s="45">
        <v>0.1862881811034135</v>
      </c>
      <c r="V45" s="45">
        <v>8.2182398987276667E-2</v>
      </c>
      <c r="W45" s="45">
        <v>0</v>
      </c>
      <c r="X45" s="46">
        <f t="shared" si="12"/>
        <v>0.32686288181103418</v>
      </c>
      <c r="Y45" s="45">
        <v>0</v>
      </c>
      <c r="Z45" s="44">
        <v>2.8210871940937661E-3</v>
      </c>
      <c r="AA45" s="45">
        <v>0.67031603099487203</v>
      </c>
      <c r="AB45" s="47">
        <f t="shared" si="1"/>
        <v>0.67313711818896582</v>
      </c>
    </row>
    <row r="46" spans="1:28" s="50" customFormat="1" ht="13.5" customHeight="1" x14ac:dyDescent="0.2">
      <c r="A46" s="34">
        <v>732</v>
      </c>
      <c r="B46" s="34" t="s">
        <v>87</v>
      </c>
      <c r="C46" s="35">
        <v>1035</v>
      </c>
      <c r="D46" s="35">
        <v>233</v>
      </c>
      <c r="E46" s="35">
        <v>0</v>
      </c>
      <c r="F46" s="35">
        <v>3236</v>
      </c>
      <c r="G46" s="51"/>
      <c r="H46" s="37"/>
      <c r="I46" s="38">
        <v>1151.42</v>
      </c>
      <c r="J46" s="104">
        <f>I46/F46*1000</f>
        <v>355.8158220024722</v>
      </c>
      <c r="K46" s="39"/>
      <c r="L46" s="40">
        <v>278.29000000000002</v>
      </c>
      <c r="M46" s="104">
        <f>L46/F46*1000</f>
        <v>85.998145859085298</v>
      </c>
      <c r="N46" s="41"/>
      <c r="O46" s="42">
        <v>873.13</v>
      </c>
      <c r="P46" s="104">
        <f t="shared" si="11"/>
        <v>269.8176761433869</v>
      </c>
      <c r="Q46" s="52"/>
      <c r="R46" s="44">
        <v>1.4694898473189628E-2</v>
      </c>
      <c r="S46" s="45">
        <v>0</v>
      </c>
      <c r="T46" s="45">
        <v>0</v>
      </c>
      <c r="U46" s="45">
        <v>0.22699796772680689</v>
      </c>
      <c r="V46" s="45">
        <v>0</v>
      </c>
      <c r="W46" s="45">
        <v>0</v>
      </c>
      <c r="X46" s="46">
        <f t="shared" si="12"/>
        <v>0.24169286619999653</v>
      </c>
      <c r="Y46" s="45">
        <v>0</v>
      </c>
      <c r="Z46" s="44">
        <v>0</v>
      </c>
      <c r="AA46" s="45">
        <v>0.75830713380000347</v>
      </c>
      <c r="AB46" s="47">
        <f t="shared" si="1"/>
        <v>0.75830713380000347</v>
      </c>
    </row>
    <row r="47" spans="1:28" s="50" customFormat="1" ht="13.5" customHeight="1" x14ac:dyDescent="0.2">
      <c r="A47" s="34">
        <v>214</v>
      </c>
      <c r="B47" s="34" t="s">
        <v>133</v>
      </c>
      <c r="C47" s="35">
        <v>15336</v>
      </c>
      <c r="D47" s="35">
        <v>3386</v>
      </c>
      <c r="E47" s="35">
        <v>0</v>
      </c>
      <c r="F47" s="35">
        <v>45965</v>
      </c>
      <c r="G47" s="51"/>
      <c r="H47" s="53"/>
      <c r="I47" s="38">
        <v>25710.91</v>
      </c>
      <c r="J47" s="104">
        <f>I47/F47*1000</f>
        <v>559.3584248885021</v>
      </c>
      <c r="K47" s="39"/>
      <c r="L47" s="40">
        <v>8775.2000000000007</v>
      </c>
      <c r="M47" s="104">
        <f>L47/F47*1000</f>
        <v>190.91047536168827</v>
      </c>
      <c r="N47" s="41"/>
      <c r="O47" s="42">
        <v>16935.71</v>
      </c>
      <c r="P47" s="104">
        <f t="shared" si="11"/>
        <v>368.44794952681389</v>
      </c>
      <c r="Q47" s="52"/>
      <c r="R47" s="44">
        <v>9.3501163513854627E-3</v>
      </c>
      <c r="S47" s="45">
        <v>0</v>
      </c>
      <c r="T47" s="45">
        <v>2.8404284406891859E-2</v>
      </c>
      <c r="U47" s="45">
        <v>0.28702173513111751</v>
      </c>
      <c r="V47" s="45">
        <v>1.6263523928169012E-2</v>
      </c>
      <c r="W47" s="45">
        <v>2.6292340488920851E-4</v>
      </c>
      <c r="X47" s="46">
        <f t="shared" si="12"/>
        <v>0.34130258322245299</v>
      </c>
      <c r="Y47" s="45">
        <v>0</v>
      </c>
      <c r="Z47" s="44">
        <v>2.2224028632203217E-3</v>
      </c>
      <c r="AA47" s="45">
        <v>0.65647501391432661</v>
      </c>
      <c r="AB47" s="47">
        <f t="shared" si="1"/>
        <v>0.6586974167775469</v>
      </c>
    </row>
    <row r="48" spans="1:28" s="50" customFormat="1" ht="13.5" customHeight="1" x14ac:dyDescent="0.2">
      <c r="A48" s="34">
        <v>754</v>
      </c>
      <c r="B48" s="34" t="s">
        <v>101</v>
      </c>
      <c r="C48" s="35">
        <v>722</v>
      </c>
      <c r="D48" s="35">
        <v>71</v>
      </c>
      <c r="E48" s="35">
        <v>4</v>
      </c>
      <c r="F48" s="35">
        <v>1824</v>
      </c>
      <c r="G48" s="51">
        <v>1825.6666666666667</v>
      </c>
      <c r="H48" s="53" t="s">
        <v>236</v>
      </c>
      <c r="I48" s="38">
        <v>530.85</v>
      </c>
      <c r="J48" s="104">
        <f>I48/G48*1000</f>
        <v>290.77049479642142</v>
      </c>
      <c r="K48" s="39"/>
      <c r="L48" s="40">
        <v>122.81</v>
      </c>
      <c r="M48" s="104">
        <f>L48/G48*1000</f>
        <v>67.26857768851562</v>
      </c>
      <c r="N48" s="41"/>
      <c r="O48" s="42">
        <v>408.04</v>
      </c>
      <c r="P48" s="104">
        <f>O48/G48*1000</f>
        <v>223.5019171079058</v>
      </c>
      <c r="Q48" s="52"/>
      <c r="R48" s="44">
        <v>1.7971178298954504E-2</v>
      </c>
      <c r="S48" s="45">
        <v>0</v>
      </c>
      <c r="T48" s="45">
        <v>0</v>
      </c>
      <c r="U48" s="45">
        <v>0.2133747763021569</v>
      </c>
      <c r="V48" s="45">
        <v>0</v>
      </c>
      <c r="W48" s="45">
        <v>0</v>
      </c>
      <c r="X48" s="46">
        <f t="shared" si="12"/>
        <v>0.2313459546011114</v>
      </c>
      <c r="Y48" s="45">
        <v>0</v>
      </c>
      <c r="Z48" s="44">
        <v>0</v>
      </c>
      <c r="AA48" s="45">
        <v>0.7686540453988886</v>
      </c>
      <c r="AB48" s="47">
        <f t="shared" si="1"/>
        <v>0.7686540453988886</v>
      </c>
    </row>
    <row r="49" spans="1:28" s="50" customFormat="1" ht="13.5" customHeight="1" x14ac:dyDescent="0.2">
      <c r="A49" s="34">
        <v>272</v>
      </c>
      <c r="B49" s="34" t="s">
        <v>53</v>
      </c>
      <c r="C49" s="35">
        <v>2171</v>
      </c>
      <c r="D49" s="35">
        <v>282</v>
      </c>
      <c r="E49" s="35">
        <v>15</v>
      </c>
      <c r="F49" s="35">
        <v>5285</v>
      </c>
      <c r="G49" s="51">
        <v>5291.25</v>
      </c>
      <c r="H49" s="53" t="s">
        <v>236</v>
      </c>
      <c r="I49" s="38">
        <v>1415.27</v>
      </c>
      <c r="J49" s="104">
        <f>I49/G49*1000</f>
        <v>267.47365934325535</v>
      </c>
      <c r="K49" s="39"/>
      <c r="L49" s="40">
        <v>443.69</v>
      </c>
      <c r="M49" s="104">
        <f>L49/G49*1000</f>
        <v>83.853531774155442</v>
      </c>
      <c r="N49" s="41"/>
      <c r="O49" s="42">
        <v>971.58</v>
      </c>
      <c r="P49" s="104">
        <f>O49/G49*1000</f>
        <v>183.62012756909994</v>
      </c>
      <c r="Q49" s="52"/>
      <c r="R49" s="44">
        <v>1.9529842362234769E-2</v>
      </c>
      <c r="S49" s="45">
        <v>0</v>
      </c>
      <c r="T49" s="45">
        <v>0</v>
      </c>
      <c r="U49" s="45">
        <v>0.2939721749206865</v>
      </c>
      <c r="V49" s="45">
        <v>0</v>
      </c>
      <c r="W49" s="45">
        <v>0</v>
      </c>
      <c r="X49" s="46">
        <f t="shared" si="12"/>
        <v>0.31350201728292126</v>
      </c>
      <c r="Y49" s="45">
        <v>0</v>
      </c>
      <c r="Z49" s="44">
        <v>0</v>
      </c>
      <c r="AA49" s="45">
        <v>0.68649798271707874</v>
      </c>
      <c r="AB49" s="47">
        <f t="shared" si="1"/>
        <v>0.68649798271707874</v>
      </c>
    </row>
    <row r="50" spans="1:28" s="50" customFormat="1" ht="13.5" customHeight="1" x14ac:dyDescent="0.2">
      <c r="A50" s="34">
        <v>157</v>
      </c>
      <c r="B50" s="34" t="s">
        <v>26</v>
      </c>
      <c r="C50" s="35">
        <v>2310</v>
      </c>
      <c r="D50" s="35">
        <v>920</v>
      </c>
      <c r="E50" s="35">
        <v>0</v>
      </c>
      <c r="F50" s="35">
        <v>7147</v>
      </c>
      <c r="G50" s="51"/>
      <c r="H50" s="37"/>
      <c r="I50" s="38">
        <v>2081.29</v>
      </c>
      <c r="J50" s="104">
        <f>I50/F50*1000</f>
        <v>291.21169721561495</v>
      </c>
      <c r="K50" s="39"/>
      <c r="L50" s="40">
        <v>929.28</v>
      </c>
      <c r="M50" s="104">
        <f>L50/F50*1000</f>
        <v>130.02378620400168</v>
      </c>
      <c r="N50" s="41"/>
      <c r="O50" s="42">
        <v>1152.01</v>
      </c>
      <c r="P50" s="104">
        <f>O50/F50*1000</f>
        <v>161.18791101161327</v>
      </c>
      <c r="Q50" s="43"/>
      <c r="R50" s="44">
        <v>1.7960015182891382E-2</v>
      </c>
      <c r="S50" s="45">
        <v>0</v>
      </c>
      <c r="T50" s="45">
        <v>4.3242412157844412E-2</v>
      </c>
      <c r="U50" s="45">
        <v>0.38528989232639371</v>
      </c>
      <c r="V50" s="45">
        <v>0</v>
      </c>
      <c r="W50" s="45">
        <v>0</v>
      </c>
      <c r="X50" s="46">
        <f t="shared" si="12"/>
        <v>0.44649231966712949</v>
      </c>
      <c r="Y50" s="45">
        <v>0</v>
      </c>
      <c r="Z50" s="44">
        <v>4.5836956887315072E-3</v>
      </c>
      <c r="AA50" s="45">
        <v>0.54892398464413894</v>
      </c>
      <c r="AB50" s="47">
        <f t="shared" si="1"/>
        <v>0.55350768033287046</v>
      </c>
    </row>
    <row r="51" spans="1:28" s="50" customFormat="1" ht="13.5" customHeight="1" x14ac:dyDescent="0.2">
      <c r="A51" s="34">
        <v>613</v>
      </c>
      <c r="B51" s="34" t="s">
        <v>155</v>
      </c>
      <c r="C51" s="35">
        <v>748</v>
      </c>
      <c r="D51" s="35">
        <v>306</v>
      </c>
      <c r="E51" s="35">
        <v>0</v>
      </c>
      <c r="F51" s="35">
        <v>2122</v>
      </c>
      <c r="G51" s="51"/>
      <c r="H51" s="53"/>
      <c r="I51" s="38">
        <v>810.9</v>
      </c>
      <c r="J51" s="104">
        <f>I51/F51*1000</f>
        <v>382.13949104618285</v>
      </c>
      <c r="K51" s="39"/>
      <c r="L51" s="40">
        <v>172.81</v>
      </c>
      <c r="M51" s="104">
        <f>L51/F51*1000</f>
        <v>81.437323279924598</v>
      </c>
      <c r="N51" s="41"/>
      <c r="O51" s="42">
        <v>638.09</v>
      </c>
      <c r="P51" s="104">
        <f>O51/F51*1000</f>
        <v>300.70216776625824</v>
      </c>
      <c r="Q51" s="52"/>
      <c r="R51" s="44">
        <v>1.368849426563078E-2</v>
      </c>
      <c r="S51" s="45">
        <v>0</v>
      </c>
      <c r="T51" s="45">
        <v>1.3565174497471946E-3</v>
      </c>
      <c r="U51" s="45">
        <v>0.19806387963990629</v>
      </c>
      <c r="V51" s="45">
        <v>0</v>
      </c>
      <c r="W51" s="45">
        <v>0</v>
      </c>
      <c r="X51" s="46">
        <f t="shared" si="12"/>
        <v>0.21310889135528427</v>
      </c>
      <c r="Y51" s="45">
        <v>0</v>
      </c>
      <c r="Z51" s="44">
        <v>0</v>
      </c>
      <c r="AA51" s="45">
        <v>0.78689110864471579</v>
      </c>
      <c r="AB51" s="47">
        <f t="shared" si="1"/>
        <v>0.78689110864471579</v>
      </c>
    </row>
    <row r="52" spans="1:28" s="50" customFormat="1" ht="13.5" customHeight="1" x14ac:dyDescent="0.2">
      <c r="A52" s="34">
        <v>75</v>
      </c>
      <c r="B52" s="34" t="s">
        <v>66</v>
      </c>
      <c r="C52" s="35">
        <v>9750</v>
      </c>
      <c r="D52" s="35">
        <v>0</v>
      </c>
      <c r="E52" s="35">
        <v>0</v>
      </c>
      <c r="F52" s="35">
        <v>28178</v>
      </c>
      <c r="G52" s="51"/>
      <c r="H52" s="37"/>
      <c r="I52" s="38">
        <v>10588.55</v>
      </c>
      <c r="J52" s="104">
        <f>I52/F52*1000</f>
        <v>375.77365320462769</v>
      </c>
      <c r="K52" s="39"/>
      <c r="L52" s="40">
        <v>4777.09</v>
      </c>
      <c r="M52" s="104">
        <f>L52/F52*1000</f>
        <v>169.53261409610334</v>
      </c>
      <c r="N52" s="41"/>
      <c r="O52" s="42">
        <v>5811.46</v>
      </c>
      <c r="P52" s="104">
        <f>O52/F52*1000</f>
        <v>206.24103910852438</v>
      </c>
      <c r="Q52" s="52"/>
      <c r="R52" s="44">
        <v>1.3917864107927905E-2</v>
      </c>
      <c r="S52" s="45">
        <v>0</v>
      </c>
      <c r="T52" s="45">
        <v>7.5392759159658318E-2</v>
      </c>
      <c r="U52" s="45">
        <v>0.2424600157717535</v>
      </c>
      <c r="V52" s="45">
        <v>0.1193855627068862</v>
      </c>
      <c r="W52" s="45">
        <v>0</v>
      </c>
      <c r="X52" s="46">
        <f t="shared" si="12"/>
        <v>0.45115620174622595</v>
      </c>
      <c r="Y52" s="45">
        <v>0</v>
      </c>
      <c r="Z52" s="44">
        <v>6.0017660586199244E-3</v>
      </c>
      <c r="AA52" s="45">
        <v>0.54284203219515426</v>
      </c>
      <c r="AB52" s="47">
        <f t="shared" si="1"/>
        <v>0.54884379825377416</v>
      </c>
    </row>
    <row r="53" spans="1:28" s="50" customFormat="1" ht="13.5" customHeight="1" x14ac:dyDescent="0.2">
      <c r="A53" s="34">
        <v>56</v>
      </c>
      <c r="B53" s="34" t="s">
        <v>29</v>
      </c>
      <c r="C53" s="35">
        <v>8400</v>
      </c>
      <c r="D53" s="35">
        <v>4200</v>
      </c>
      <c r="E53" s="35">
        <v>150</v>
      </c>
      <c r="F53" s="35">
        <v>30722</v>
      </c>
      <c r="G53" s="51">
        <v>30784.5</v>
      </c>
      <c r="H53" s="53" t="s">
        <v>236</v>
      </c>
      <c r="I53" s="38">
        <v>14280.57</v>
      </c>
      <c r="J53" s="104">
        <f>I53/G53*1000</f>
        <v>463.88832042099108</v>
      </c>
      <c r="K53" s="39"/>
      <c r="L53" s="40">
        <v>7660.35</v>
      </c>
      <c r="M53" s="104">
        <f>L53/G53*1000</f>
        <v>248.83788919748577</v>
      </c>
      <c r="N53" s="41"/>
      <c r="O53" s="42">
        <v>6620.22</v>
      </c>
      <c r="P53" s="104">
        <f>O53/G53*1000</f>
        <v>215.05043122350534</v>
      </c>
      <c r="Q53" s="52"/>
      <c r="R53" s="44">
        <v>1.1251651719784294E-2</v>
      </c>
      <c r="S53" s="45">
        <v>0</v>
      </c>
      <c r="T53" s="45">
        <v>5.893112109670693E-2</v>
      </c>
      <c r="U53" s="45">
        <v>0.29014598156796262</v>
      </c>
      <c r="V53" s="45">
        <v>0.17315695381907026</v>
      </c>
      <c r="W53" s="45">
        <v>2.9319557972826015E-3</v>
      </c>
      <c r="X53" s="46">
        <f t="shared" si="12"/>
        <v>0.53641766400080659</v>
      </c>
      <c r="Y53" s="45">
        <v>0</v>
      </c>
      <c r="Z53" s="44">
        <v>2.1847867417056884E-3</v>
      </c>
      <c r="AA53" s="45">
        <v>0.46139754925748766</v>
      </c>
      <c r="AB53" s="47">
        <f t="shared" si="1"/>
        <v>0.46358233599919335</v>
      </c>
    </row>
    <row r="54" spans="1:28" s="50" customFormat="1" ht="13.5" customHeight="1" x14ac:dyDescent="0.2">
      <c r="A54" s="34">
        <v>41</v>
      </c>
      <c r="B54" s="34" t="s">
        <v>46</v>
      </c>
      <c r="C54" s="35">
        <v>6210</v>
      </c>
      <c r="D54" s="35">
        <v>3170</v>
      </c>
      <c r="E54" s="35">
        <v>0</v>
      </c>
      <c r="F54" s="35">
        <v>21753</v>
      </c>
      <c r="G54" s="51"/>
      <c r="H54" s="37"/>
      <c r="I54" s="38">
        <v>7744.7960000000003</v>
      </c>
      <c r="J54" s="104">
        <f t="shared" ref="J54:J64" si="13">I54/F54*1000</f>
        <v>356.03346664827842</v>
      </c>
      <c r="K54" s="56" t="s">
        <v>252</v>
      </c>
      <c r="L54" s="40">
        <v>3964.55</v>
      </c>
      <c r="M54" s="104">
        <f t="shared" ref="M54:M64" si="14">L54/F54*1000</f>
        <v>182.25302257159933</v>
      </c>
      <c r="N54" s="67" t="s">
        <v>253</v>
      </c>
      <c r="O54" s="42">
        <v>3780.25</v>
      </c>
      <c r="P54" s="104">
        <f t="shared" ref="P54:P64" si="15">O54/F54*1000</f>
        <v>173.78062795936191</v>
      </c>
      <c r="Q54" s="56" t="s">
        <v>252</v>
      </c>
      <c r="R54" s="44">
        <v>1.4689864006747239E-2</v>
      </c>
      <c r="S54" s="45">
        <v>0</v>
      </c>
      <c r="T54" s="45">
        <v>6.276472614643433E-2</v>
      </c>
      <c r="U54" s="45">
        <v>0.28742138592159172</v>
      </c>
      <c r="V54" s="45">
        <v>0.14146918782625134</v>
      </c>
      <c r="W54" s="45">
        <v>5.5921421300186604E-3</v>
      </c>
      <c r="X54" s="46">
        <f t="shared" si="12"/>
        <v>0.51193730603104326</v>
      </c>
      <c r="Y54" s="45">
        <v>0</v>
      </c>
      <c r="Z54" s="44">
        <v>3.2925334637606981E-3</v>
      </c>
      <c r="AA54" s="68">
        <v>0.48480941266884237</v>
      </c>
      <c r="AB54" s="47">
        <f t="shared" si="1"/>
        <v>0.48810194613260305</v>
      </c>
    </row>
    <row r="55" spans="1:28" s="50" customFormat="1" ht="13.5" customHeight="1" x14ac:dyDescent="0.2">
      <c r="A55" s="34">
        <v>223</v>
      </c>
      <c r="B55" s="34" t="s">
        <v>154</v>
      </c>
      <c r="C55" s="35">
        <v>2791</v>
      </c>
      <c r="D55" s="35">
        <v>15</v>
      </c>
      <c r="E55" s="35">
        <v>0</v>
      </c>
      <c r="F55" s="35">
        <v>6500</v>
      </c>
      <c r="G55" s="51"/>
      <c r="H55" s="37"/>
      <c r="I55" s="38">
        <v>2627.28</v>
      </c>
      <c r="J55" s="104">
        <f t="shared" si="13"/>
        <v>404.1969230769231</v>
      </c>
      <c r="K55" s="39"/>
      <c r="L55" s="40">
        <v>672.73</v>
      </c>
      <c r="M55" s="104">
        <f t="shared" si="14"/>
        <v>103.49692307692308</v>
      </c>
      <c r="N55" s="41"/>
      <c r="O55" s="42">
        <v>1954.55</v>
      </c>
      <c r="P55" s="104">
        <f t="shared" si="15"/>
        <v>300.7</v>
      </c>
      <c r="Q55" s="52"/>
      <c r="R55" s="44">
        <v>1.2941140647361529E-2</v>
      </c>
      <c r="S55" s="45">
        <v>0</v>
      </c>
      <c r="T55" s="45">
        <v>1.7127980268566729E-3</v>
      </c>
      <c r="U55" s="45">
        <v>0.24140175390517948</v>
      </c>
      <c r="V55" s="45">
        <v>0</v>
      </c>
      <c r="W55" s="45">
        <v>0</v>
      </c>
      <c r="X55" s="46">
        <f t="shared" si="12"/>
        <v>0.2560556925793977</v>
      </c>
      <c r="Y55" s="45">
        <v>0</v>
      </c>
      <c r="Z55" s="44">
        <v>1.1955330227459577E-2</v>
      </c>
      <c r="AA55" s="45">
        <v>0.73198897719314271</v>
      </c>
      <c r="AB55" s="47">
        <f t="shared" si="1"/>
        <v>0.74394430742060225</v>
      </c>
    </row>
    <row r="56" spans="1:28" s="50" customFormat="1" ht="13.5" customHeight="1" x14ac:dyDescent="0.2">
      <c r="A56" s="34">
        <v>885</v>
      </c>
      <c r="B56" s="34" t="s">
        <v>110</v>
      </c>
      <c r="C56" s="35">
        <v>1570</v>
      </c>
      <c r="D56" s="35">
        <v>1295</v>
      </c>
      <c r="E56" s="35">
        <v>0</v>
      </c>
      <c r="F56" s="35">
        <v>6277</v>
      </c>
      <c r="G56" s="51"/>
      <c r="H56" s="37"/>
      <c r="I56" s="38">
        <v>2816.2</v>
      </c>
      <c r="J56" s="104">
        <f t="shared" si="13"/>
        <v>448.65381551696663</v>
      </c>
      <c r="K56" s="39"/>
      <c r="L56" s="40">
        <v>999.11</v>
      </c>
      <c r="M56" s="104">
        <f t="shared" si="14"/>
        <v>159.16998566194044</v>
      </c>
      <c r="N56" s="41"/>
      <c r="O56" s="42">
        <v>1817.09</v>
      </c>
      <c r="P56" s="104">
        <f t="shared" si="15"/>
        <v>289.48382985502627</v>
      </c>
      <c r="Q56" s="52"/>
      <c r="R56" s="44">
        <v>1.1657552730629926E-2</v>
      </c>
      <c r="S56" s="45">
        <v>0</v>
      </c>
      <c r="T56" s="45">
        <v>5.5429301896172151E-2</v>
      </c>
      <c r="U56" s="45">
        <v>0.21606419998579648</v>
      </c>
      <c r="V56" s="45">
        <v>7.0236488885732556E-2</v>
      </c>
      <c r="W56" s="45">
        <v>1.384844826361764E-3</v>
      </c>
      <c r="X56" s="46">
        <f t="shared" si="12"/>
        <v>0.35477238832469288</v>
      </c>
      <c r="Y56" s="45">
        <v>0</v>
      </c>
      <c r="Z56" s="44">
        <v>1.6902208649953838E-3</v>
      </c>
      <c r="AA56" s="45">
        <v>0.6435373908103118</v>
      </c>
      <c r="AB56" s="47">
        <f t="shared" si="1"/>
        <v>0.64522761167530718</v>
      </c>
    </row>
    <row r="57" spans="1:28" s="50" customFormat="1" ht="13.5" customHeight="1" x14ac:dyDescent="0.2">
      <c r="A57" s="54">
        <v>696</v>
      </c>
      <c r="B57" s="34" t="s">
        <v>243</v>
      </c>
      <c r="C57" s="35">
        <v>2113</v>
      </c>
      <c r="D57" s="35">
        <v>13</v>
      </c>
      <c r="E57" s="35">
        <v>0</v>
      </c>
      <c r="F57" s="35">
        <v>5418</v>
      </c>
      <c r="G57" s="51"/>
      <c r="H57" s="53"/>
      <c r="I57" s="38">
        <v>1892.73</v>
      </c>
      <c r="J57" s="104">
        <f t="shared" si="13"/>
        <v>349.34108527131787</v>
      </c>
      <c r="K57" s="39"/>
      <c r="L57" s="40">
        <v>367.11</v>
      </c>
      <c r="M57" s="104">
        <f t="shared" si="14"/>
        <v>67.757475083056477</v>
      </c>
      <c r="N57" s="41"/>
      <c r="O57" s="42">
        <v>1525.62</v>
      </c>
      <c r="P57" s="104">
        <f t="shared" si="15"/>
        <v>281.58361018826133</v>
      </c>
      <c r="Q57" s="43"/>
      <c r="R57" s="44">
        <v>1.4973081210737928E-2</v>
      </c>
      <c r="S57" s="45">
        <v>0</v>
      </c>
      <c r="T57" s="45">
        <v>2.0605157629455867E-3</v>
      </c>
      <c r="U57" s="45">
        <v>0.17692433680450989</v>
      </c>
      <c r="V57" s="45">
        <v>0</v>
      </c>
      <c r="W57" s="45">
        <v>0</v>
      </c>
      <c r="X57" s="46">
        <f t="shared" si="12"/>
        <v>0.1939579337781934</v>
      </c>
      <c r="Y57" s="45">
        <v>0</v>
      </c>
      <c r="Z57" s="44">
        <v>0</v>
      </c>
      <c r="AA57" s="45">
        <v>0.80604206622180652</v>
      </c>
      <c r="AB57" s="47">
        <f t="shared" si="1"/>
        <v>0.80604206622180652</v>
      </c>
    </row>
    <row r="58" spans="1:28" s="50" customFormat="1" ht="13.5" customHeight="1" x14ac:dyDescent="0.2">
      <c r="A58" s="34">
        <v>224</v>
      </c>
      <c r="B58" s="34" t="s">
        <v>50</v>
      </c>
      <c r="C58" s="35">
        <v>1870</v>
      </c>
      <c r="D58" s="35">
        <v>350</v>
      </c>
      <c r="E58" s="35">
        <v>0</v>
      </c>
      <c r="F58" s="35">
        <v>4350</v>
      </c>
      <c r="G58" s="51"/>
      <c r="H58" s="37"/>
      <c r="I58" s="38">
        <v>1310.29</v>
      </c>
      <c r="J58" s="104">
        <f t="shared" si="13"/>
        <v>301.216091954023</v>
      </c>
      <c r="K58" s="39"/>
      <c r="L58" s="40">
        <v>499.28</v>
      </c>
      <c r="M58" s="104">
        <f t="shared" si="14"/>
        <v>114.77701149425287</v>
      </c>
      <c r="N58" s="41"/>
      <c r="O58" s="42">
        <v>811.01</v>
      </c>
      <c r="P58" s="104">
        <f t="shared" si="15"/>
        <v>186.43908045977011</v>
      </c>
      <c r="Q58" s="52"/>
      <c r="R58" s="44">
        <v>1.736256859168581E-2</v>
      </c>
      <c r="S58" s="45">
        <v>0</v>
      </c>
      <c r="T58" s="45">
        <v>7.9173312778087299E-2</v>
      </c>
      <c r="U58" s="45">
        <v>0.15801082203176395</v>
      </c>
      <c r="V58" s="45">
        <v>0.12649871402513949</v>
      </c>
      <c r="W58" s="45">
        <v>0</v>
      </c>
      <c r="X58" s="46">
        <f t="shared" si="12"/>
        <v>0.38104541742667652</v>
      </c>
      <c r="Y58" s="45">
        <v>0</v>
      </c>
      <c r="Z58" s="44">
        <v>0</v>
      </c>
      <c r="AA58" s="45">
        <v>0.61895458257332348</v>
      </c>
      <c r="AB58" s="47">
        <f t="shared" si="1"/>
        <v>0.61895458257332348</v>
      </c>
    </row>
    <row r="59" spans="1:28" s="50" customFormat="1" ht="13.5" customHeight="1" x14ac:dyDescent="0.2">
      <c r="A59" s="34">
        <v>565</v>
      </c>
      <c r="B59" s="34" t="s">
        <v>177</v>
      </c>
      <c r="C59" s="35">
        <v>3680</v>
      </c>
      <c r="D59" s="35">
        <v>0</v>
      </c>
      <c r="E59" s="35">
        <v>0</v>
      </c>
      <c r="F59" s="35">
        <v>7603</v>
      </c>
      <c r="G59" s="51"/>
      <c r="H59" s="53"/>
      <c r="I59" s="38">
        <v>4774.67</v>
      </c>
      <c r="J59" s="104">
        <f t="shared" si="13"/>
        <v>627.99815862159676</v>
      </c>
      <c r="K59" s="39"/>
      <c r="L59" s="40">
        <v>905.63</v>
      </c>
      <c r="M59" s="104">
        <f t="shared" si="14"/>
        <v>119.11482309614625</v>
      </c>
      <c r="N59" s="41"/>
      <c r="O59" s="42">
        <v>3869.04</v>
      </c>
      <c r="P59" s="104">
        <f t="shared" si="15"/>
        <v>508.88333552545049</v>
      </c>
      <c r="Q59" s="52"/>
      <c r="R59" s="44">
        <v>8.3272770683628389E-3</v>
      </c>
      <c r="S59" s="45">
        <v>0</v>
      </c>
      <c r="T59" s="45">
        <v>2.0943855805741549E-4</v>
      </c>
      <c r="U59" s="45">
        <v>0.17499638718487351</v>
      </c>
      <c r="V59" s="45">
        <v>6.1407385222434219E-3</v>
      </c>
      <c r="W59" s="45">
        <v>0</v>
      </c>
      <c r="X59" s="46">
        <f t="shared" si="12"/>
        <v>0.18967384133353718</v>
      </c>
      <c r="Y59" s="45">
        <v>0</v>
      </c>
      <c r="Z59" s="44">
        <v>4.6223089763271601E-3</v>
      </c>
      <c r="AA59" s="45">
        <v>0.80570384969013564</v>
      </c>
      <c r="AB59" s="47">
        <f t="shared" si="1"/>
        <v>0.81032615866646285</v>
      </c>
    </row>
    <row r="60" spans="1:28" s="50" customFormat="1" ht="13.5" customHeight="1" x14ac:dyDescent="0.2">
      <c r="A60" s="34">
        <v>182</v>
      </c>
      <c r="B60" s="34" t="s">
        <v>55</v>
      </c>
      <c r="C60" s="35">
        <v>1761</v>
      </c>
      <c r="D60" s="35">
        <v>293</v>
      </c>
      <c r="E60" s="35">
        <v>0</v>
      </c>
      <c r="F60" s="35">
        <v>5546</v>
      </c>
      <c r="G60" s="51"/>
      <c r="H60" s="37"/>
      <c r="I60" s="38">
        <v>2170.4499999999998</v>
      </c>
      <c r="J60" s="104">
        <f t="shared" si="13"/>
        <v>391.35412910205554</v>
      </c>
      <c r="K60" s="39"/>
      <c r="L60" s="40">
        <v>909.71</v>
      </c>
      <c r="M60" s="104">
        <f t="shared" si="14"/>
        <v>164.02993148214932</v>
      </c>
      <c r="N60" s="41"/>
      <c r="O60" s="42">
        <v>1260.74</v>
      </c>
      <c r="P60" s="104">
        <f t="shared" si="15"/>
        <v>227.32419761990624</v>
      </c>
      <c r="Q60" s="52"/>
      <c r="R60" s="44">
        <v>1.3365891865742129E-2</v>
      </c>
      <c r="S60" s="45">
        <v>0</v>
      </c>
      <c r="T60" s="45">
        <v>2.9993780091686056E-2</v>
      </c>
      <c r="U60" s="45">
        <v>0.24571402243774332</v>
      </c>
      <c r="V60" s="45">
        <v>0.12924508742426685</v>
      </c>
      <c r="W60" s="45">
        <v>8.1549909005045041E-4</v>
      </c>
      <c r="X60" s="46">
        <f t="shared" si="12"/>
        <v>0.41913428090948884</v>
      </c>
      <c r="Y60" s="45">
        <v>0</v>
      </c>
      <c r="Z60" s="44">
        <v>4.8561358243682188E-3</v>
      </c>
      <c r="AA60" s="45">
        <v>0.57600958326614304</v>
      </c>
      <c r="AB60" s="47">
        <f t="shared" si="1"/>
        <v>0.58086571909051121</v>
      </c>
    </row>
    <row r="61" spans="1:28" s="50" customFormat="1" ht="13.5" customHeight="1" x14ac:dyDescent="0.2">
      <c r="A61" s="34">
        <v>909</v>
      </c>
      <c r="B61" s="34" t="s">
        <v>71</v>
      </c>
      <c r="C61" s="35">
        <v>2695</v>
      </c>
      <c r="D61" s="35">
        <v>1522</v>
      </c>
      <c r="E61" s="35">
        <v>0</v>
      </c>
      <c r="F61" s="35">
        <v>8777</v>
      </c>
      <c r="G61" s="51"/>
      <c r="H61" s="53"/>
      <c r="I61" s="38">
        <v>4401.37</v>
      </c>
      <c r="J61" s="104">
        <f t="shared" si="13"/>
        <v>501.46633245983816</v>
      </c>
      <c r="K61" s="39"/>
      <c r="L61" s="40">
        <v>1819.66</v>
      </c>
      <c r="M61" s="104">
        <f t="shared" si="14"/>
        <v>207.32140822604535</v>
      </c>
      <c r="N61" s="41"/>
      <c r="O61" s="42">
        <v>2581.71</v>
      </c>
      <c r="P61" s="104">
        <f t="shared" si="15"/>
        <v>294.14492423379284</v>
      </c>
      <c r="Q61" s="52"/>
      <c r="R61" s="44">
        <v>1.0428571103997164E-2</v>
      </c>
      <c r="S61" s="45">
        <v>2.4765016347182808E-3</v>
      </c>
      <c r="T61" s="45">
        <v>6.822875604641282E-2</v>
      </c>
      <c r="U61" s="45">
        <v>0.19749078127946526</v>
      </c>
      <c r="V61" s="45">
        <v>0.13245875715970254</v>
      </c>
      <c r="W61" s="45">
        <v>2.3469965033614533E-3</v>
      </c>
      <c r="X61" s="46">
        <f t="shared" si="12"/>
        <v>0.41343036372765751</v>
      </c>
      <c r="Y61" s="45">
        <v>0</v>
      </c>
      <c r="Z61" s="44">
        <v>5.7254900178807966E-4</v>
      </c>
      <c r="AA61" s="45">
        <v>0.58599708727055444</v>
      </c>
      <c r="AB61" s="47">
        <f t="shared" si="1"/>
        <v>0.58656963627234249</v>
      </c>
    </row>
    <row r="62" spans="1:28" s="50" customFormat="1" ht="13.5" customHeight="1" x14ac:dyDescent="0.2">
      <c r="A62" s="34">
        <v>233</v>
      </c>
      <c r="B62" s="34" t="s">
        <v>84</v>
      </c>
      <c r="C62" s="35">
        <v>11949</v>
      </c>
      <c r="D62" s="35">
        <v>3791</v>
      </c>
      <c r="E62" s="35">
        <v>0</v>
      </c>
      <c r="F62" s="35">
        <v>36775</v>
      </c>
      <c r="G62" s="51"/>
      <c r="H62" s="37"/>
      <c r="I62" s="38">
        <v>13174.05</v>
      </c>
      <c r="J62" s="104">
        <f t="shared" si="13"/>
        <v>358.23385452073421</v>
      </c>
      <c r="K62" s="39"/>
      <c r="L62" s="40">
        <v>5083.7</v>
      </c>
      <c r="M62" s="104">
        <f t="shared" si="14"/>
        <v>138.23793337865396</v>
      </c>
      <c r="N62" s="41"/>
      <c r="O62" s="42">
        <v>8090.35</v>
      </c>
      <c r="P62" s="104">
        <f t="shared" si="15"/>
        <v>219.99592114208022</v>
      </c>
      <c r="Q62" s="52"/>
      <c r="R62" s="44">
        <v>1.4599155157297872E-2</v>
      </c>
      <c r="S62" s="45">
        <v>0</v>
      </c>
      <c r="T62" s="45">
        <v>0</v>
      </c>
      <c r="U62" s="45">
        <v>0.15836967371461319</v>
      </c>
      <c r="V62" s="45">
        <v>0.21291857856923271</v>
      </c>
      <c r="W62" s="45">
        <v>0</v>
      </c>
      <c r="X62" s="46">
        <f t="shared" si="12"/>
        <v>0.3858874074411438</v>
      </c>
      <c r="Y62" s="45">
        <v>0</v>
      </c>
      <c r="Z62" s="44">
        <v>5.981455968362045E-4</v>
      </c>
      <c r="AA62" s="45">
        <v>0.61351444696202007</v>
      </c>
      <c r="AB62" s="47">
        <f t="shared" si="1"/>
        <v>0.61411259255885631</v>
      </c>
    </row>
    <row r="63" spans="1:28" s="50" customFormat="1" ht="13.5" customHeight="1" x14ac:dyDescent="0.2">
      <c r="A63" s="34">
        <v>8</v>
      </c>
      <c r="B63" s="34" t="s">
        <v>38</v>
      </c>
      <c r="C63" s="35">
        <v>10025</v>
      </c>
      <c r="D63" s="35">
        <v>3252</v>
      </c>
      <c r="E63" s="35">
        <v>0</v>
      </c>
      <c r="F63" s="35">
        <v>30461</v>
      </c>
      <c r="G63" s="36"/>
      <c r="H63" s="37"/>
      <c r="I63" s="38">
        <v>12391.86</v>
      </c>
      <c r="J63" s="104">
        <f t="shared" si="13"/>
        <v>406.81067594629201</v>
      </c>
      <c r="K63" s="39"/>
      <c r="L63" s="40">
        <v>6245.22</v>
      </c>
      <c r="M63" s="104">
        <f t="shared" si="14"/>
        <v>205.02347263714256</v>
      </c>
      <c r="N63" s="41"/>
      <c r="O63" s="42">
        <v>6146.64</v>
      </c>
      <c r="P63" s="104">
        <f t="shared" si="15"/>
        <v>201.78720330914942</v>
      </c>
      <c r="Q63" s="52"/>
      <c r="R63" s="44">
        <v>1.2856020000225954E-2</v>
      </c>
      <c r="S63" s="45">
        <v>0</v>
      </c>
      <c r="T63" s="45">
        <v>4.8480212010142139E-2</v>
      </c>
      <c r="U63" s="45">
        <v>0.2893278329484032</v>
      </c>
      <c r="V63" s="45">
        <v>0.15038097589869479</v>
      </c>
      <c r="W63" s="45">
        <v>2.9325702517620437E-3</v>
      </c>
      <c r="X63" s="46">
        <f t="shared" si="12"/>
        <v>0.50397761110922812</v>
      </c>
      <c r="Y63" s="45">
        <v>0</v>
      </c>
      <c r="Z63" s="44">
        <v>1.4566013495956216E-3</v>
      </c>
      <c r="AA63" s="45">
        <v>0.49456578754117619</v>
      </c>
      <c r="AB63" s="47">
        <f t="shared" si="1"/>
        <v>0.49602238889077183</v>
      </c>
    </row>
    <row r="64" spans="1:28" s="50" customFormat="1" ht="13.5" customHeight="1" x14ac:dyDescent="0.2">
      <c r="A64" s="34">
        <v>923</v>
      </c>
      <c r="B64" s="39" t="s">
        <v>93</v>
      </c>
      <c r="C64" s="57">
        <v>464</v>
      </c>
      <c r="D64" s="57">
        <v>25</v>
      </c>
      <c r="E64" s="57">
        <v>0</v>
      </c>
      <c r="F64" s="57">
        <v>875</v>
      </c>
      <c r="G64" s="58"/>
      <c r="H64" s="39"/>
      <c r="I64" s="58">
        <v>291.93</v>
      </c>
      <c r="J64" s="104">
        <f t="shared" si="13"/>
        <v>333.63428571428574</v>
      </c>
      <c r="K64" s="56" t="s">
        <v>238</v>
      </c>
      <c r="L64" s="59">
        <v>62.9</v>
      </c>
      <c r="M64" s="104">
        <f t="shared" si="14"/>
        <v>71.885714285714286</v>
      </c>
      <c r="N64" s="56" t="s">
        <v>239</v>
      </c>
      <c r="O64" s="60">
        <v>229.03</v>
      </c>
      <c r="P64" s="58">
        <f t="shared" si="15"/>
        <v>261.74857142857144</v>
      </c>
      <c r="Q64" s="56" t="s">
        <v>238</v>
      </c>
      <c r="R64" s="61">
        <v>1.5688692494776144E-2</v>
      </c>
      <c r="S64" s="61">
        <v>0</v>
      </c>
      <c r="T64" s="61">
        <v>0</v>
      </c>
      <c r="U64" s="61">
        <v>0.19833521734662418</v>
      </c>
      <c r="V64" s="61">
        <v>0</v>
      </c>
      <c r="W64" s="61">
        <v>1.4387010584729215E-3</v>
      </c>
      <c r="X64" s="46">
        <f t="shared" si="12"/>
        <v>0.21546261089987323</v>
      </c>
      <c r="Y64" s="61">
        <v>0</v>
      </c>
      <c r="Z64" s="61">
        <v>9.5913403898194782E-4</v>
      </c>
      <c r="AA64" s="61">
        <v>0.78357825506114476</v>
      </c>
      <c r="AB64" s="47">
        <f t="shared" si="1"/>
        <v>0.78453738910012671</v>
      </c>
    </row>
    <row r="65" spans="1:28" s="14" customFormat="1" ht="13.5" customHeight="1" x14ac:dyDescent="0.2">
      <c r="A65" s="74"/>
      <c r="B65" s="33" t="s">
        <v>230</v>
      </c>
      <c r="C65" s="6"/>
      <c r="D65" s="6"/>
      <c r="E65" s="6"/>
      <c r="F65" s="7"/>
      <c r="G65" s="8"/>
      <c r="H65" s="15"/>
      <c r="I65" s="9"/>
      <c r="J65" s="106"/>
      <c r="K65" s="10"/>
      <c r="L65" s="9"/>
      <c r="M65" s="106"/>
      <c r="N65" s="1"/>
      <c r="O65" s="9"/>
      <c r="P65" s="106"/>
      <c r="Q65" s="13"/>
      <c r="R65" s="12"/>
      <c r="S65" s="12"/>
      <c r="T65" s="12"/>
      <c r="U65" s="12"/>
      <c r="V65" s="12"/>
      <c r="W65" s="49" t="s">
        <v>234</v>
      </c>
      <c r="X65" s="29">
        <f>SUM(X42:X64)/23</f>
        <v>0.34567858463108442</v>
      </c>
      <c r="Y65" s="12"/>
      <c r="Z65" s="12"/>
      <c r="AA65" s="12"/>
      <c r="AB65" s="47"/>
    </row>
    <row r="66" spans="1:28" s="50" customFormat="1" ht="13.5" customHeight="1" x14ac:dyDescent="0.2">
      <c r="A66" s="34">
        <v>188</v>
      </c>
      <c r="B66" s="39" t="s">
        <v>115</v>
      </c>
      <c r="C66" s="57">
        <v>2183</v>
      </c>
      <c r="D66" s="57">
        <v>72</v>
      </c>
      <c r="E66" s="57">
        <v>488</v>
      </c>
      <c r="F66" s="57">
        <v>2680</v>
      </c>
      <c r="G66" s="58">
        <v>2883.3333333333335</v>
      </c>
      <c r="H66" s="53" t="s">
        <v>236</v>
      </c>
      <c r="I66" s="58">
        <v>1390.9</v>
      </c>
      <c r="J66" s="58">
        <f>I66/G66*1000</f>
        <v>482.39306358381504</v>
      </c>
      <c r="K66" s="56" t="s">
        <v>238</v>
      </c>
      <c r="L66" s="59">
        <v>546.85</v>
      </c>
      <c r="M66" s="58">
        <f>L66/G66*1000</f>
        <v>189.65895953757226</v>
      </c>
      <c r="N66" s="66" t="s">
        <v>239</v>
      </c>
      <c r="O66" s="60">
        <v>844.05</v>
      </c>
      <c r="P66" s="58">
        <f>O66/G66*1000</f>
        <v>292.73410404624275</v>
      </c>
      <c r="Q66" s="56" t="s">
        <v>238</v>
      </c>
      <c r="R66" s="61">
        <v>1.0079804443166295E-2</v>
      </c>
      <c r="S66" s="61">
        <v>0</v>
      </c>
      <c r="T66" s="61">
        <v>6.7006973901790209E-2</v>
      </c>
      <c r="U66" s="61">
        <v>0.31531382558055931</v>
      </c>
      <c r="V66" s="61">
        <v>0</v>
      </c>
      <c r="W66" s="61">
        <v>7.6209648429074702E-4</v>
      </c>
      <c r="X66" s="62">
        <f t="shared" ref="X66:X129" si="16">R66+S66+T66+U66+V66+W66</f>
        <v>0.39316270040980655</v>
      </c>
      <c r="Y66" s="61">
        <v>0</v>
      </c>
      <c r="Z66" s="61">
        <v>4.960816737364296E-4</v>
      </c>
      <c r="AA66" s="61">
        <v>0.6063412179164569</v>
      </c>
      <c r="AB66" s="47">
        <f t="shared" si="1"/>
        <v>0.60683729959019328</v>
      </c>
    </row>
    <row r="67" spans="1:28" s="50" customFormat="1" ht="13.5" customHeight="1" x14ac:dyDescent="0.2">
      <c r="A67" s="34">
        <v>710</v>
      </c>
      <c r="B67" s="34" t="s">
        <v>221</v>
      </c>
      <c r="C67" s="35">
        <v>1598</v>
      </c>
      <c r="D67" s="35">
        <v>55</v>
      </c>
      <c r="E67" s="35">
        <v>0</v>
      </c>
      <c r="F67" s="35">
        <v>3400</v>
      </c>
      <c r="G67" s="51"/>
      <c r="H67" s="37"/>
      <c r="I67" s="38">
        <v>1381.15</v>
      </c>
      <c r="J67" s="104">
        <f>I67/F67*1000</f>
        <v>406.22058823529414</v>
      </c>
      <c r="K67" s="56" t="s">
        <v>237</v>
      </c>
      <c r="L67" s="40">
        <v>288.62</v>
      </c>
      <c r="M67" s="104">
        <f>L67/F67*1000</f>
        <v>84.888235294117649</v>
      </c>
      <c r="N67" s="41"/>
      <c r="O67" s="70">
        <v>1092.53</v>
      </c>
      <c r="P67" s="104">
        <f>O67/F67*1000</f>
        <v>321.33235294117645</v>
      </c>
      <c r="Q67" s="56" t="s">
        <v>237</v>
      </c>
      <c r="R67" s="44">
        <v>1.2873330195851284E-2</v>
      </c>
      <c r="S67" s="45">
        <v>0</v>
      </c>
      <c r="T67" s="45">
        <v>2.5341201172935597E-2</v>
      </c>
      <c r="U67" s="45">
        <v>0.17075625384643231</v>
      </c>
      <c r="V67" s="45">
        <v>0</v>
      </c>
      <c r="W67" s="45">
        <v>0</v>
      </c>
      <c r="X67" s="62">
        <f t="shared" si="16"/>
        <v>0.2089707852152192</v>
      </c>
      <c r="Y67" s="45">
        <v>0</v>
      </c>
      <c r="Z67" s="44">
        <v>0</v>
      </c>
      <c r="AA67" s="45">
        <v>0.79102921478478072</v>
      </c>
      <c r="AB67" s="47">
        <f t="shared" si="1"/>
        <v>0.79102921478478072</v>
      </c>
    </row>
    <row r="68" spans="1:28" s="50" customFormat="1" ht="13.5" customHeight="1" x14ac:dyDescent="0.2">
      <c r="A68" s="34">
        <v>618</v>
      </c>
      <c r="B68" s="71" t="s">
        <v>215</v>
      </c>
      <c r="C68" s="35">
        <v>351</v>
      </c>
      <c r="D68" s="35">
        <v>2</v>
      </c>
      <c r="E68" s="35">
        <v>90</v>
      </c>
      <c r="F68" s="35">
        <v>570</v>
      </c>
      <c r="G68" s="51">
        <v>607.5</v>
      </c>
      <c r="H68" s="53" t="s">
        <v>236</v>
      </c>
      <c r="I68" s="70">
        <v>197.55</v>
      </c>
      <c r="J68" s="104">
        <f>I68/G68*1000</f>
        <v>325.18518518518516</v>
      </c>
      <c r="K68" s="56" t="s">
        <v>237</v>
      </c>
      <c r="L68" s="40">
        <v>21.29</v>
      </c>
      <c r="M68" s="104">
        <f>L68/G68*1000</f>
        <v>35.045267489711932</v>
      </c>
      <c r="N68" s="41"/>
      <c r="O68" s="42">
        <v>176.26</v>
      </c>
      <c r="P68" s="104">
        <f>O68/G68*1000</f>
        <v>290.13991769547329</v>
      </c>
      <c r="Q68" s="56" t="s">
        <v>237</v>
      </c>
      <c r="R68" s="44">
        <v>1.5084788661098456E-2</v>
      </c>
      <c r="S68" s="45">
        <v>0</v>
      </c>
      <c r="T68" s="45">
        <v>0</v>
      </c>
      <c r="U68" s="45">
        <v>9.2685396102252585E-2</v>
      </c>
      <c r="V68" s="45">
        <v>0</v>
      </c>
      <c r="W68" s="45">
        <v>0</v>
      </c>
      <c r="X68" s="62">
        <f t="shared" si="16"/>
        <v>0.10777018476335104</v>
      </c>
      <c r="Y68" s="45">
        <v>0</v>
      </c>
      <c r="Z68" s="44">
        <v>0</v>
      </c>
      <c r="AA68" s="45">
        <v>0.8922298152366489</v>
      </c>
      <c r="AB68" s="47">
        <f t="shared" si="1"/>
        <v>0.8922298152366489</v>
      </c>
    </row>
    <row r="69" spans="1:28" s="50" customFormat="1" ht="13.5" customHeight="1" x14ac:dyDescent="0.2">
      <c r="A69" s="34">
        <v>715</v>
      </c>
      <c r="B69" s="34" t="s">
        <v>214</v>
      </c>
      <c r="C69" s="35">
        <v>1300</v>
      </c>
      <c r="D69" s="35">
        <v>155</v>
      </c>
      <c r="E69" s="35">
        <v>0</v>
      </c>
      <c r="F69" s="35">
        <v>2619</v>
      </c>
      <c r="G69" s="51"/>
      <c r="H69" s="37"/>
      <c r="I69" s="38">
        <v>904.44</v>
      </c>
      <c r="J69" s="104">
        <f>I69/F69*1000</f>
        <v>345.3379152348225</v>
      </c>
      <c r="K69" s="56" t="s">
        <v>237</v>
      </c>
      <c r="L69" s="40">
        <v>92.27</v>
      </c>
      <c r="M69" s="104">
        <f>L69/F69*1000</f>
        <v>35.231004200076363</v>
      </c>
      <c r="N69" s="41"/>
      <c r="O69" s="42">
        <v>812.17</v>
      </c>
      <c r="P69" s="104">
        <f>O69/F69*1000</f>
        <v>310.10691103474608</v>
      </c>
      <c r="Q69" s="56" t="s">
        <v>237</v>
      </c>
      <c r="R69" s="44">
        <v>1.5147494582282957E-2</v>
      </c>
      <c r="S69" s="45">
        <v>0</v>
      </c>
      <c r="T69" s="45">
        <v>0</v>
      </c>
      <c r="U69" s="45">
        <v>8.6871434257662181E-2</v>
      </c>
      <c r="V69" s="45">
        <v>0</v>
      </c>
      <c r="W69" s="45">
        <v>0</v>
      </c>
      <c r="X69" s="62">
        <f t="shared" si="16"/>
        <v>0.10201892883994514</v>
      </c>
      <c r="Y69" s="45">
        <v>0</v>
      </c>
      <c r="Z69" s="44">
        <v>0</v>
      </c>
      <c r="AA69" s="45">
        <v>0.89798107116005477</v>
      </c>
      <c r="AB69" s="47">
        <f t="shared" ref="AB69:AB132" si="17">Y69+Z69+AA69</f>
        <v>0.89798107116005477</v>
      </c>
    </row>
    <row r="70" spans="1:28" s="50" customFormat="1" ht="13.5" customHeight="1" x14ac:dyDescent="0.2">
      <c r="A70" s="34">
        <v>620</v>
      </c>
      <c r="B70" s="34" t="s">
        <v>200</v>
      </c>
      <c r="C70" s="35">
        <v>2412</v>
      </c>
      <c r="D70" s="35">
        <v>0</v>
      </c>
      <c r="E70" s="35">
        <v>400</v>
      </c>
      <c r="F70" s="35">
        <v>4051</v>
      </c>
      <c r="G70" s="51">
        <v>4217.666666666667</v>
      </c>
      <c r="H70" s="53" t="s">
        <v>236</v>
      </c>
      <c r="I70" s="38">
        <v>1733.55</v>
      </c>
      <c r="J70" s="104">
        <f>I70/G70*1000</f>
        <v>411.02110171500829</v>
      </c>
      <c r="K70" s="56" t="s">
        <v>237</v>
      </c>
      <c r="L70" s="40">
        <v>400.93</v>
      </c>
      <c r="M70" s="104">
        <f>L70/G70*1000</f>
        <v>95.059669643562785</v>
      </c>
      <c r="N70" s="41"/>
      <c r="O70" s="42">
        <v>1332.62</v>
      </c>
      <c r="P70" s="104">
        <f>O70/G70*1000</f>
        <v>315.96143207144547</v>
      </c>
      <c r="Q70" s="56" t="s">
        <v>237</v>
      </c>
      <c r="R70" s="44">
        <v>1.2223472065991753E-2</v>
      </c>
      <c r="S70" s="45">
        <v>0</v>
      </c>
      <c r="T70" s="45">
        <v>2.4804591733725592E-2</v>
      </c>
      <c r="U70" s="45">
        <v>0.194248795823599</v>
      </c>
      <c r="V70" s="45">
        <v>0</v>
      </c>
      <c r="W70" s="45">
        <v>0</v>
      </c>
      <c r="X70" s="62">
        <f t="shared" si="16"/>
        <v>0.23127685962331634</v>
      </c>
      <c r="Y70" s="45">
        <v>0</v>
      </c>
      <c r="Z70" s="44">
        <v>3.1957543768567393E-3</v>
      </c>
      <c r="AA70" s="45">
        <v>0.76552738599982695</v>
      </c>
      <c r="AB70" s="47">
        <f t="shared" si="17"/>
        <v>0.76872314037668366</v>
      </c>
    </row>
    <row r="71" spans="1:28" s="50" customFormat="1" ht="13.5" customHeight="1" x14ac:dyDescent="0.2">
      <c r="A71" s="34">
        <v>970</v>
      </c>
      <c r="B71" s="34" t="s">
        <v>182</v>
      </c>
      <c r="C71" s="35">
        <v>1542</v>
      </c>
      <c r="D71" s="35">
        <v>0</v>
      </c>
      <c r="E71" s="35">
        <v>85</v>
      </c>
      <c r="F71" s="35">
        <v>3579</v>
      </c>
      <c r="G71" s="51">
        <v>3614.4166666666665</v>
      </c>
      <c r="H71" s="53" t="s">
        <v>236</v>
      </c>
      <c r="I71" s="38">
        <v>1141.56</v>
      </c>
      <c r="J71" s="104">
        <f>I71/G71*1000</f>
        <v>315.83519701196593</v>
      </c>
      <c r="K71" s="39"/>
      <c r="L71" s="40">
        <v>110.32</v>
      </c>
      <c r="M71" s="104">
        <f>L71/G71*1000</f>
        <v>30.522214280773753</v>
      </c>
      <c r="N71" s="41"/>
      <c r="O71" s="42">
        <v>1031.24</v>
      </c>
      <c r="P71" s="104">
        <f>O71/G71*1000</f>
        <v>285.31298273119222</v>
      </c>
      <c r="Q71" s="52"/>
      <c r="R71" s="44">
        <v>1.6398612425102491E-2</v>
      </c>
      <c r="S71" s="45">
        <v>0</v>
      </c>
      <c r="T71" s="45">
        <v>0</v>
      </c>
      <c r="U71" s="45">
        <v>8.0241073618557063E-2</v>
      </c>
      <c r="V71" s="45">
        <v>0</v>
      </c>
      <c r="W71" s="45">
        <v>0</v>
      </c>
      <c r="X71" s="62">
        <f t="shared" si="16"/>
        <v>9.6639686043659551E-2</v>
      </c>
      <c r="Y71" s="45">
        <v>0</v>
      </c>
      <c r="Z71" s="44">
        <v>0</v>
      </c>
      <c r="AA71" s="45">
        <v>0.90336031395634053</v>
      </c>
      <c r="AB71" s="47">
        <f t="shared" si="17"/>
        <v>0.90336031395634053</v>
      </c>
    </row>
    <row r="72" spans="1:28" s="50" customFormat="1" ht="13.5" customHeight="1" x14ac:dyDescent="0.2">
      <c r="A72" s="34">
        <v>622</v>
      </c>
      <c r="B72" s="34" t="s">
        <v>165</v>
      </c>
      <c r="C72" s="35">
        <v>1552</v>
      </c>
      <c r="D72" s="35">
        <v>0</v>
      </c>
      <c r="E72" s="35">
        <v>697</v>
      </c>
      <c r="F72" s="35">
        <v>1944</v>
      </c>
      <c r="G72" s="51">
        <v>2234.4166666666665</v>
      </c>
      <c r="H72" s="53" t="s">
        <v>236</v>
      </c>
      <c r="I72" s="38">
        <v>2267.5100000000002</v>
      </c>
      <c r="J72" s="104">
        <f>I72/G72*1000</f>
        <v>1014.8107261403052</v>
      </c>
      <c r="K72" s="39"/>
      <c r="L72" s="40">
        <v>437.23</v>
      </c>
      <c r="M72" s="104">
        <f>L72/G72*1000</f>
        <v>195.67970760452022</v>
      </c>
      <c r="N72" s="41"/>
      <c r="O72" s="42">
        <v>1830.28</v>
      </c>
      <c r="P72" s="104">
        <f>O72/G72*1000</f>
        <v>819.13101853578496</v>
      </c>
      <c r="Q72" s="52"/>
      <c r="R72" s="44">
        <v>4.4850959863462561E-3</v>
      </c>
      <c r="S72" s="45">
        <v>0</v>
      </c>
      <c r="T72" s="45">
        <v>4.4101238803797996E-3</v>
      </c>
      <c r="U72" s="45">
        <v>0.18392862655511991</v>
      </c>
      <c r="V72" s="45">
        <v>0</v>
      </c>
      <c r="W72" s="45">
        <v>0</v>
      </c>
      <c r="X72" s="62">
        <f t="shared" si="16"/>
        <v>0.19282384642184597</v>
      </c>
      <c r="Y72" s="45">
        <v>0</v>
      </c>
      <c r="Z72" s="44">
        <v>1.6890774461854631E-3</v>
      </c>
      <c r="AA72" s="45">
        <v>0.80548707613196846</v>
      </c>
      <c r="AB72" s="47">
        <f t="shared" si="17"/>
        <v>0.80717615357815398</v>
      </c>
    </row>
    <row r="73" spans="1:28" s="50" customFormat="1" ht="13.5" customHeight="1" x14ac:dyDescent="0.2">
      <c r="A73" s="34">
        <v>957</v>
      </c>
      <c r="B73" s="39" t="s">
        <v>187</v>
      </c>
      <c r="C73" s="57">
        <v>584</v>
      </c>
      <c r="D73" s="57">
        <v>0</v>
      </c>
      <c r="E73" s="57">
        <v>0</v>
      </c>
      <c r="F73" s="57">
        <v>1236</v>
      </c>
      <c r="G73" s="58"/>
      <c r="H73" s="39"/>
      <c r="I73" s="58">
        <v>460.71</v>
      </c>
      <c r="J73" s="58">
        <f>I73/F73*1000</f>
        <v>372.74271844660194</v>
      </c>
      <c r="K73" s="56" t="s">
        <v>237</v>
      </c>
      <c r="L73" s="59">
        <v>76.239999999999995</v>
      </c>
      <c r="M73" s="58">
        <f>L73/F73*1000</f>
        <v>61.682847896440123</v>
      </c>
      <c r="N73" s="39"/>
      <c r="O73" s="60">
        <v>384.47</v>
      </c>
      <c r="P73" s="58">
        <f>O73/F73*1000</f>
        <v>311.0598705501618</v>
      </c>
      <c r="Q73" s="56" t="s">
        <v>237</v>
      </c>
      <c r="R73" s="61">
        <v>1.4021835862039027E-2</v>
      </c>
      <c r="S73" s="61">
        <v>0</v>
      </c>
      <c r="T73" s="61">
        <v>0</v>
      </c>
      <c r="U73" s="61">
        <v>0.15146187406394479</v>
      </c>
      <c r="V73" s="61">
        <v>0</v>
      </c>
      <c r="W73" s="61">
        <v>0</v>
      </c>
      <c r="X73" s="62">
        <f t="shared" si="16"/>
        <v>0.16548370992598382</v>
      </c>
      <c r="Y73" s="61">
        <v>0</v>
      </c>
      <c r="Z73" s="61">
        <v>0</v>
      </c>
      <c r="AA73" s="61">
        <v>0.83451629007401629</v>
      </c>
      <c r="AB73" s="47">
        <f t="shared" si="17"/>
        <v>0.83451629007401629</v>
      </c>
    </row>
    <row r="74" spans="1:28" s="50" customFormat="1" ht="13.5" customHeight="1" x14ac:dyDescent="0.2">
      <c r="A74" s="34">
        <v>758</v>
      </c>
      <c r="B74" s="34" t="s">
        <v>96</v>
      </c>
      <c r="C74" s="35">
        <v>3482</v>
      </c>
      <c r="D74" s="35">
        <v>0</v>
      </c>
      <c r="E74" s="35">
        <v>0</v>
      </c>
      <c r="F74" s="35">
        <v>8195</v>
      </c>
      <c r="G74" s="51"/>
      <c r="H74" s="53"/>
      <c r="I74" s="38">
        <v>3928.93</v>
      </c>
      <c r="J74" s="58">
        <v>479.43014032946917</v>
      </c>
      <c r="K74" s="39"/>
      <c r="L74" s="40">
        <v>1252.83</v>
      </c>
      <c r="M74" s="58">
        <v>152.87736424649177</v>
      </c>
      <c r="N74" s="41"/>
      <c r="O74" s="42">
        <v>2676.1</v>
      </c>
      <c r="P74" s="58">
        <v>326.5527760829774</v>
      </c>
      <c r="Q74" s="52"/>
      <c r="R74" s="44">
        <v>1.0908822503836922E-2</v>
      </c>
      <c r="S74" s="45">
        <v>0</v>
      </c>
      <c r="T74" s="45">
        <v>0</v>
      </c>
      <c r="U74" s="45">
        <v>0.30329631731794665</v>
      </c>
      <c r="V74" s="45">
        <v>4.6679375809698829E-3</v>
      </c>
      <c r="W74" s="45">
        <v>0</v>
      </c>
      <c r="X74" s="62">
        <v>0.31887307740275345</v>
      </c>
      <c r="Y74" s="45">
        <v>0</v>
      </c>
      <c r="Z74" s="44">
        <v>1.3056990071088057E-3</v>
      </c>
      <c r="AA74" s="45">
        <v>0.67982122359013775</v>
      </c>
      <c r="AB74" s="47">
        <v>0.6811269225972465</v>
      </c>
    </row>
    <row r="75" spans="1:28" s="50" customFormat="1" ht="13.5" customHeight="1" x14ac:dyDescent="0.2">
      <c r="A75" s="34">
        <v>959</v>
      </c>
      <c r="B75" s="34" t="s">
        <v>197</v>
      </c>
      <c r="C75" s="35">
        <v>1885</v>
      </c>
      <c r="D75" s="35">
        <v>52</v>
      </c>
      <c r="E75" s="35">
        <v>285</v>
      </c>
      <c r="F75" s="35">
        <v>4380</v>
      </c>
      <c r="G75" s="51">
        <v>4498.75</v>
      </c>
      <c r="H75" s="53" t="s">
        <v>236</v>
      </c>
      <c r="I75" s="38">
        <v>2514.92</v>
      </c>
      <c r="J75" s="104">
        <f>I75/G75*1000</f>
        <v>559.0263962211726</v>
      </c>
      <c r="K75" s="39"/>
      <c r="L75" s="40">
        <v>331.68</v>
      </c>
      <c r="M75" s="104">
        <f>L75/G75*1000</f>
        <v>73.72714642956376</v>
      </c>
      <c r="N75" s="41"/>
      <c r="O75" s="42">
        <v>2183.2399999999998</v>
      </c>
      <c r="P75" s="104">
        <f>O75/G75*1000</f>
        <v>485.2992497916087</v>
      </c>
      <c r="Q75" s="43"/>
      <c r="R75" s="44">
        <v>9.1096337060423398E-3</v>
      </c>
      <c r="S75" s="45">
        <v>0</v>
      </c>
      <c r="T75" s="45">
        <v>0</v>
      </c>
      <c r="U75" s="45">
        <v>0.12277527714599271</v>
      </c>
      <c r="V75" s="45">
        <v>0</v>
      </c>
      <c r="W75" s="45">
        <v>0</v>
      </c>
      <c r="X75" s="62">
        <f t="shared" si="16"/>
        <v>0.13188491085203505</v>
      </c>
      <c r="Y75" s="45">
        <v>0</v>
      </c>
      <c r="Z75" s="44">
        <v>0</v>
      </c>
      <c r="AA75" s="45">
        <v>0.86811508914796487</v>
      </c>
      <c r="AB75" s="47">
        <f t="shared" si="17"/>
        <v>0.86811508914796487</v>
      </c>
    </row>
    <row r="76" spans="1:28" s="50" customFormat="1" ht="13.5" customHeight="1" x14ac:dyDescent="0.2">
      <c r="A76" s="34">
        <v>426</v>
      </c>
      <c r="B76" s="34" t="s">
        <v>181</v>
      </c>
      <c r="C76" s="35">
        <v>2427</v>
      </c>
      <c r="D76" s="35">
        <v>3751</v>
      </c>
      <c r="E76" s="35">
        <v>0</v>
      </c>
      <c r="F76" s="35">
        <v>11500</v>
      </c>
      <c r="G76" s="51"/>
      <c r="H76" s="37"/>
      <c r="I76" s="38">
        <v>3065.3</v>
      </c>
      <c r="J76" s="104">
        <f>I76/F76*1000</f>
        <v>266.54782608695655</v>
      </c>
      <c r="K76" s="39"/>
      <c r="L76" s="40">
        <v>665.07</v>
      </c>
      <c r="M76" s="104">
        <f>L76/F76*1000</f>
        <v>57.832173913043484</v>
      </c>
      <c r="N76" s="41"/>
      <c r="O76" s="42">
        <v>2400.23</v>
      </c>
      <c r="P76" s="104">
        <f>O76/F76*1000</f>
        <v>208.71565217391304</v>
      </c>
      <c r="Q76" s="52"/>
      <c r="R76" s="44">
        <v>1.9622875411868333E-2</v>
      </c>
      <c r="S76" s="45">
        <v>0</v>
      </c>
      <c r="T76" s="45">
        <v>2.6098587413956219E-2</v>
      </c>
      <c r="U76" s="45">
        <v>0.1712458813166737</v>
      </c>
      <c r="V76" s="45">
        <v>0</v>
      </c>
      <c r="W76" s="45">
        <v>0</v>
      </c>
      <c r="X76" s="62">
        <f t="shared" si="16"/>
        <v>0.21696734414249824</v>
      </c>
      <c r="Y76" s="45">
        <v>0</v>
      </c>
      <c r="Z76" s="44">
        <v>0</v>
      </c>
      <c r="AA76" s="45">
        <v>0.7830326558575017</v>
      </c>
      <c r="AB76" s="47">
        <f t="shared" si="17"/>
        <v>0.7830326558575017</v>
      </c>
    </row>
    <row r="77" spans="1:28" s="50" customFormat="1" ht="13.5" customHeight="1" x14ac:dyDescent="0.2">
      <c r="A77" s="34">
        <v>623</v>
      </c>
      <c r="B77" s="34" t="s">
        <v>128</v>
      </c>
      <c r="C77" s="35">
        <v>2401</v>
      </c>
      <c r="D77" s="35">
        <v>39</v>
      </c>
      <c r="E77" s="35">
        <v>0</v>
      </c>
      <c r="F77" s="35">
        <v>5079</v>
      </c>
      <c r="G77" s="51"/>
      <c r="H77" s="53"/>
      <c r="I77" s="38">
        <v>2849.32</v>
      </c>
      <c r="J77" s="104">
        <f>I77/F77*1000</f>
        <v>561.00019688915143</v>
      </c>
      <c r="K77" s="39"/>
      <c r="L77" s="40">
        <v>717.01</v>
      </c>
      <c r="M77" s="104">
        <f>L77/F77*1000</f>
        <v>141.17149045087615</v>
      </c>
      <c r="N77" s="41"/>
      <c r="O77" s="42">
        <v>2132.31</v>
      </c>
      <c r="P77" s="104">
        <f>O77/F77*1000</f>
        <v>419.82870643827522</v>
      </c>
      <c r="Q77" s="52"/>
      <c r="R77" s="44">
        <v>9.3215223281344316E-3</v>
      </c>
      <c r="S77" s="45">
        <v>0</v>
      </c>
      <c r="T77" s="45">
        <v>0.13227717490488958</v>
      </c>
      <c r="U77" s="45">
        <v>0.10968581977454268</v>
      </c>
      <c r="V77" s="45">
        <v>3.5798014964974099E-4</v>
      </c>
      <c r="W77" s="45">
        <v>0</v>
      </c>
      <c r="X77" s="62">
        <f t="shared" si="16"/>
        <v>0.25164249715721643</v>
      </c>
      <c r="Y77" s="45">
        <v>0</v>
      </c>
      <c r="Z77" s="44">
        <v>0</v>
      </c>
      <c r="AA77" s="45">
        <v>0.74835750284278346</v>
      </c>
      <c r="AB77" s="47">
        <f t="shared" si="17"/>
        <v>0.74835750284278346</v>
      </c>
    </row>
    <row r="78" spans="1:28" s="50" customFormat="1" ht="13.5" customHeight="1" x14ac:dyDescent="0.2">
      <c r="A78" s="34">
        <v>774</v>
      </c>
      <c r="B78" s="34" t="s">
        <v>163</v>
      </c>
      <c r="C78" s="35">
        <v>3400</v>
      </c>
      <c r="D78" s="35">
        <v>423</v>
      </c>
      <c r="E78" s="35">
        <v>0</v>
      </c>
      <c r="F78" s="35">
        <v>7565</v>
      </c>
      <c r="G78" s="51"/>
      <c r="H78" s="53"/>
      <c r="I78" s="38">
        <v>3169.16</v>
      </c>
      <c r="J78" s="104">
        <f>I78/F78*1000</f>
        <v>418.92399206873762</v>
      </c>
      <c r="K78" s="39"/>
      <c r="L78" s="40">
        <v>453.76</v>
      </c>
      <c r="M78" s="104">
        <f>L78/F78*1000</f>
        <v>59.981493721083936</v>
      </c>
      <c r="N78" s="41"/>
      <c r="O78" s="42">
        <v>2715.4</v>
      </c>
      <c r="P78" s="104">
        <f>O78/F78*1000</f>
        <v>358.94249834765367</v>
      </c>
      <c r="Q78" s="52"/>
      <c r="R78" s="44">
        <v>1.2482803014047889E-2</v>
      </c>
      <c r="S78" s="45">
        <v>0</v>
      </c>
      <c r="T78" s="45">
        <v>0</v>
      </c>
      <c r="U78" s="45">
        <v>0.13069709323606254</v>
      </c>
      <c r="V78" s="45">
        <v>0</v>
      </c>
      <c r="W78" s="45">
        <v>0</v>
      </c>
      <c r="X78" s="62">
        <f t="shared" si="16"/>
        <v>0.14317989625011043</v>
      </c>
      <c r="Y78" s="45">
        <v>0</v>
      </c>
      <c r="Z78" s="44">
        <v>3.0386600865844582E-3</v>
      </c>
      <c r="AA78" s="45">
        <v>0.85378144366330511</v>
      </c>
      <c r="AB78" s="47">
        <f t="shared" si="17"/>
        <v>0.85682010374988959</v>
      </c>
    </row>
    <row r="79" spans="1:28" s="50" customFormat="1" ht="13.5" customHeight="1" x14ac:dyDescent="0.2">
      <c r="A79" s="54">
        <v>794</v>
      </c>
      <c r="B79" s="34" t="s">
        <v>240</v>
      </c>
      <c r="C79" s="35">
        <v>339</v>
      </c>
      <c r="D79" s="35">
        <v>0</v>
      </c>
      <c r="E79" s="35">
        <v>205</v>
      </c>
      <c r="F79" s="35">
        <v>228</v>
      </c>
      <c r="G79" s="51">
        <v>313.41666666666663</v>
      </c>
      <c r="H79" s="53" t="s">
        <v>236</v>
      </c>
      <c r="I79" s="38">
        <v>236.34</v>
      </c>
      <c r="J79" s="104">
        <f>I79/G79*1000</f>
        <v>754.07604360542427</v>
      </c>
      <c r="K79" s="39"/>
      <c r="L79" s="40">
        <v>46.18</v>
      </c>
      <c r="M79" s="104">
        <f>L79/G79*1000</f>
        <v>147.34379154480192</v>
      </c>
      <c r="N79" s="41"/>
      <c r="O79" s="42">
        <v>190.16</v>
      </c>
      <c r="P79" s="104">
        <f>O79/G79*1000</f>
        <v>606.73225206062216</v>
      </c>
      <c r="Q79" s="52"/>
      <c r="R79" s="44">
        <v>5.035118896505035E-3</v>
      </c>
      <c r="S79" s="45">
        <v>0</v>
      </c>
      <c r="T79" s="45">
        <v>0</v>
      </c>
      <c r="U79" s="45">
        <v>0.12156215621562157</v>
      </c>
      <c r="V79" s="45">
        <v>6.8799187611068804E-2</v>
      </c>
      <c r="W79" s="45">
        <v>0</v>
      </c>
      <c r="X79" s="62">
        <f t="shared" si="16"/>
        <v>0.19539646272319539</v>
      </c>
      <c r="Y79" s="45">
        <v>0</v>
      </c>
      <c r="Z79" s="44">
        <v>1.9463484810019465E-3</v>
      </c>
      <c r="AA79" s="45">
        <v>0.80265718879580261</v>
      </c>
      <c r="AB79" s="47">
        <f t="shared" si="17"/>
        <v>0.80460353727680456</v>
      </c>
    </row>
    <row r="80" spans="1:28" s="50" customFormat="1" ht="13.5" customHeight="1" x14ac:dyDescent="0.2">
      <c r="A80" s="54">
        <v>811</v>
      </c>
      <c r="B80" s="34" t="s">
        <v>124</v>
      </c>
      <c r="C80" s="35">
        <v>6628</v>
      </c>
      <c r="D80" s="35">
        <v>734</v>
      </c>
      <c r="E80" s="35">
        <v>450</v>
      </c>
      <c r="F80" s="35">
        <v>13269</v>
      </c>
      <c r="G80" s="51">
        <v>13456.5</v>
      </c>
      <c r="H80" s="53" t="s">
        <v>236</v>
      </c>
      <c r="I80" s="38">
        <v>4553.1000000000004</v>
      </c>
      <c r="J80" s="104">
        <f>I80/G80*1000</f>
        <v>338.35692787872034</v>
      </c>
      <c r="K80" s="39"/>
      <c r="L80" s="40">
        <v>1352.91</v>
      </c>
      <c r="M80" s="104">
        <f>L80/G80*1000</f>
        <v>100.53951621892766</v>
      </c>
      <c r="N80" s="41"/>
      <c r="O80" s="42">
        <v>3200.19</v>
      </c>
      <c r="P80" s="104">
        <f>O80/G80*1000</f>
        <v>237.81741165979267</v>
      </c>
      <c r="Q80" s="52"/>
      <c r="R80" s="44">
        <v>1.5242362346533131E-2</v>
      </c>
      <c r="S80" s="45">
        <v>0</v>
      </c>
      <c r="T80" s="45">
        <v>0</v>
      </c>
      <c r="U80" s="45">
        <v>0.28094924337264721</v>
      </c>
      <c r="V80" s="45">
        <v>0</v>
      </c>
      <c r="W80" s="45">
        <v>9.4880411148448314E-4</v>
      </c>
      <c r="X80" s="62">
        <f t="shared" si="16"/>
        <v>0.29714040983066481</v>
      </c>
      <c r="Y80" s="45">
        <v>0</v>
      </c>
      <c r="Z80" s="44">
        <v>9.5385561485581243E-3</v>
      </c>
      <c r="AA80" s="45">
        <v>0.69332103402077705</v>
      </c>
      <c r="AB80" s="47">
        <f t="shared" si="17"/>
        <v>0.70285959016933519</v>
      </c>
    </row>
    <row r="81" spans="1:28" s="50" customFormat="1" ht="13.5" customHeight="1" x14ac:dyDescent="0.2">
      <c r="A81" s="54">
        <v>414</v>
      </c>
      <c r="B81" s="34" t="s">
        <v>175</v>
      </c>
      <c r="C81" s="35">
        <v>2800</v>
      </c>
      <c r="D81" s="35">
        <v>700</v>
      </c>
      <c r="E81" s="35">
        <v>0</v>
      </c>
      <c r="F81" s="35">
        <v>9200</v>
      </c>
      <c r="G81" s="51"/>
      <c r="H81" s="53"/>
      <c r="I81" s="38">
        <v>3038.25</v>
      </c>
      <c r="J81" s="104">
        <f>I81/F81*1000</f>
        <v>330.24456521739131</v>
      </c>
      <c r="K81" s="39"/>
      <c r="L81" s="40">
        <v>444.84</v>
      </c>
      <c r="M81" s="104">
        <f>L81/F81*1000</f>
        <v>48.352173913043472</v>
      </c>
      <c r="N81" s="41"/>
      <c r="O81" s="42">
        <v>2593.41</v>
      </c>
      <c r="P81" s="104">
        <f>O81/F81*1000</f>
        <v>281.89239130434777</v>
      </c>
      <c r="Q81" s="52"/>
      <c r="R81" s="44">
        <v>1.5838064675388792E-2</v>
      </c>
      <c r="S81" s="45">
        <v>0</v>
      </c>
      <c r="T81" s="45">
        <v>7.6030609725993587E-3</v>
      </c>
      <c r="U81" s="45">
        <v>0.1229721056529252</v>
      </c>
      <c r="V81" s="45">
        <v>0</v>
      </c>
      <c r="W81" s="45">
        <v>0</v>
      </c>
      <c r="X81" s="62">
        <f t="shared" si="16"/>
        <v>0.14641323130091335</v>
      </c>
      <c r="Y81" s="45">
        <v>0</v>
      </c>
      <c r="Z81" s="44">
        <v>0</v>
      </c>
      <c r="AA81" s="45">
        <v>0.85358676869908656</v>
      </c>
      <c r="AB81" s="47">
        <f t="shared" si="17"/>
        <v>0.85358676869908656</v>
      </c>
    </row>
    <row r="82" spans="1:28" s="50" customFormat="1" ht="13.5" customHeight="1" x14ac:dyDescent="0.2">
      <c r="A82" s="54">
        <v>837</v>
      </c>
      <c r="B82" s="34" t="s">
        <v>95</v>
      </c>
      <c r="C82" s="35">
        <v>1911</v>
      </c>
      <c r="D82" s="35">
        <v>0</v>
      </c>
      <c r="E82" s="35">
        <v>1200</v>
      </c>
      <c r="F82" s="35">
        <v>1610</v>
      </c>
      <c r="G82" s="51">
        <v>2110</v>
      </c>
      <c r="H82" s="53" t="s">
        <v>236</v>
      </c>
      <c r="I82" s="38">
        <v>916.27</v>
      </c>
      <c r="J82" s="104">
        <f>I82/G82*1000</f>
        <v>434.25118483412325</v>
      </c>
      <c r="K82" s="56" t="s">
        <v>237</v>
      </c>
      <c r="L82" s="40">
        <v>395.86</v>
      </c>
      <c r="M82" s="104">
        <f>L82/G82*1000</f>
        <v>187.61137440758293</v>
      </c>
      <c r="N82" s="41"/>
      <c r="O82" s="42">
        <v>520.41</v>
      </c>
      <c r="P82" s="104">
        <f>O82/G82*1000</f>
        <v>246.63981042654027</v>
      </c>
      <c r="Q82" s="56" t="s">
        <v>237</v>
      </c>
      <c r="R82" s="44">
        <v>9.1894310628963076E-3</v>
      </c>
      <c r="S82" s="45">
        <v>0</v>
      </c>
      <c r="T82" s="45">
        <v>0</v>
      </c>
      <c r="U82" s="45">
        <v>0.42284479465659686</v>
      </c>
      <c r="V82" s="45">
        <v>0</v>
      </c>
      <c r="W82" s="45">
        <v>0</v>
      </c>
      <c r="X82" s="62">
        <f t="shared" si="16"/>
        <v>0.43203422571949318</v>
      </c>
      <c r="Y82" s="45">
        <v>0</v>
      </c>
      <c r="Z82" s="44">
        <v>2.8485053532255776E-3</v>
      </c>
      <c r="AA82" s="45">
        <v>0.5651172689272812</v>
      </c>
      <c r="AB82" s="47">
        <f t="shared" si="17"/>
        <v>0.56796577428050676</v>
      </c>
    </row>
    <row r="83" spans="1:28" s="50" customFormat="1" ht="13.5" customHeight="1" x14ac:dyDescent="0.2">
      <c r="A83" s="54">
        <v>840</v>
      </c>
      <c r="B83" s="34" t="s">
        <v>158</v>
      </c>
      <c r="C83" s="35">
        <v>1339</v>
      </c>
      <c r="D83" s="35">
        <v>335</v>
      </c>
      <c r="E83" s="35">
        <v>0</v>
      </c>
      <c r="F83" s="35">
        <v>3863</v>
      </c>
      <c r="G83" s="51"/>
      <c r="H83" s="37"/>
      <c r="I83" s="38">
        <v>818.89</v>
      </c>
      <c r="J83" s="104">
        <f>I83/F83*1000</f>
        <v>211.98291483303134</v>
      </c>
      <c r="K83" s="39"/>
      <c r="L83" s="40">
        <v>215.91</v>
      </c>
      <c r="M83" s="104">
        <f>L83/F83*1000</f>
        <v>55.891793942531706</v>
      </c>
      <c r="N83" s="41"/>
      <c r="O83" s="42">
        <v>602.98</v>
      </c>
      <c r="P83" s="104">
        <f>O83/F83*1000</f>
        <v>156.09112089049961</v>
      </c>
      <c r="Q83" s="43"/>
      <c r="R83" s="44">
        <v>2.4667537764534918E-2</v>
      </c>
      <c r="S83" s="45">
        <v>0</v>
      </c>
      <c r="T83" s="45">
        <v>0</v>
      </c>
      <c r="U83" s="45">
        <v>0.23899424831173907</v>
      </c>
      <c r="V83" s="45">
        <v>0</v>
      </c>
      <c r="W83" s="45">
        <v>0</v>
      </c>
      <c r="X83" s="62">
        <f t="shared" si="16"/>
        <v>0.263661786076274</v>
      </c>
      <c r="Y83" s="45">
        <v>0</v>
      </c>
      <c r="Z83" s="44">
        <v>7.4979545482299209E-3</v>
      </c>
      <c r="AA83" s="45">
        <v>0.72884025937549612</v>
      </c>
      <c r="AB83" s="47">
        <f t="shared" si="17"/>
        <v>0.736338213923726</v>
      </c>
    </row>
    <row r="84" spans="1:28" s="50" customFormat="1" ht="13.5" customHeight="1" x14ac:dyDescent="0.2">
      <c r="A84" s="54">
        <v>626</v>
      </c>
      <c r="B84" s="34" t="s">
        <v>172</v>
      </c>
      <c r="C84" s="35">
        <v>295</v>
      </c>
      <c r="D84" s="35">
        <v>0</v>
      </c>
      <c r="E84" s="35">
        <v>55</v>
      </c>
      <c r="F84" s="35">
        <v>408</v>
      </c>
      <c r="G84" s="51">
        <v>430.91666666666669</v>
      </c>
      <c r="H84" s="53" t="s">
        <v>236</v>
      </c>
      <c r="I84" s="38">
        <v>151.08000000000001</v>
      </c>
      <c r="J84" s="104">
        <f>I84/G84*1000</f>
        <v>350.60143105782248</v>
      </c>
      <c r="K84" s="56" t="s">
        <v>237</v>
      </c>
      <c r="L84" s="40">
        <v>21.15</v>
      </c>
      <c r="M84" s="104">
        <f>L84/G84*1000</f>
        <v>49.081415586927086</v>
      </c>
      <c r="N84" s="41"/>
      <c r="O84" s="42">
        <v>129.93</v>
      </c>
      <c r="P84" s="104">
        <f>O84/G84*1000</f>
        <v>301.52001547089543</v>
      </c>
      <c r="Q84" s="56" t="s">
        <v>237</v>
      </c>
      <c r="R84" s="44">
        <v>1.4098490865766479E-2</v>
      </c>
      <c r="S84" s="45">
        <v>0</v>
      </c>
      <c r="T84" s="45">
        <v>0</v>
      </c>
      <c r="U84" s="45">
        <v>0.12589356632247814</v>
      </c>
      <c r="V84" s="45">
        <v>0</v>
      </c>
      <c r="W84" s="45">
        <v>0</v>
      </c>
      <c r="X84" s="62">
        <f t="shared" si="16"/>
        <v>0.13999205718824462</v>
      </c>
      <c r="Y84" s="45">
        <v>0</v>
      </c>
      <c r="Z84" s="44">
        <v>0</v>
      </c>
      <c r="AA84" s="45">
        <v>0.8600079428117553</v>
      </c>
      <c r="AB84" s="47">
        <f t="shared" si="17"/>
        <v>0.8600079428117553</v>
      </c>
    </row>
    <row r="85" spans="1:28" s="50" customFormat="1" ht="13.5" customHeight="1" x14ac:dyDescent="0.2">
      <c r="A85" s="54">
        <v>627</v>
      </c>
      <c r="B85" s="39" t="s">
        <v>121</v>
      </c>
      <c r="C85" s="57">
        <v>2065</v>
      </c>
      <c r="D85" s="57">
        <v>0</v>
      </c>
      <c r="E85" s="57">
        <v>888</v>
      </c>
      <c r="F85" s="57">
        <v>2711</v>
      </c>
      <c r="G85" s="58">
        <v>3081</v>
      </c>
      <c r="H85" s="53" t="s">
        <v>236</v>
      </c>
      <c r="I85" s="58">
        <v>1248.6199999999999</v>
      </c>
      <c r="J85" s="58">
        <f>I85/G85*1000</f>
        <v>405.26452450503081</v>
      </c>
      <c r="K85" s="56" t="s">
        <v>237</v>
      </c>
      <c r="L85" s="59">
        <v>386.83</v>
      </c>
      <c r="M85" s="58">
        <f>L85/G85*1000</f>
        <v>125.5533917559234</v>
      </c>
      <c r="N85" s="39"/>
      <c r="O85" s="60">
        <v>861.79</v>
      </c>
      <c r="P85" s="58">
        <f>O85/G85*1000</f>
        <v>279.71113274910743</v>
      </c>
      <c r="Q85" s="56" t="s">
        <v>237</v>
      </c>
      <c r="R85" s="61">
        <v>1.1356537617529753E-2</v>
      </c>
      <c r="S85" s="61">
        <v>0</v>
      </c>
      <c r="T85" s="61">
        <v>0</v>
      </c>
      <c r="U85" s="61">
        <v>0.29844948823501144</v>
      </c>
      <c r="V85" s="61">
        <v>0</v>
      </c>
      <c r="W85" s="61">
        <v>0</v>
      </c>
      <c r="X85" s="62">
        <f t="shared" si="16"/>
        <v>0.30980602585254119</v>
      </c>
      <c r="Y85" s="61">
        <v>0</v>
      </c>
      <c r="Z85" s="61">
        <v>1.5857506687382871E-3</v>
      </c>
      <c r="AA85" s="61">
        <v>0.68860822347872053</v>
      </c>
      <c r="AB85" s="47">
        <f t="shared" si="17"/>
        <v>0.69019397414745887</v>
      </c>
    </row>
    <row r="86" spans="1:28" s="50" customFormat="1" ht="13.5" customHeight="1" x14ac:dyDescent="0.2">
      <c r="A86" s="54">
        <v>889</v>
      </c>
      <c r="B86" s="39" t="s">
        <v>152</v>
      </c>
      <c r="C86" s="57">
        <v>532</v>
      </c>
      <c r="D86" s="57">
        <v>0</v>
      </c>
      <c r="E86" s="57">
        <v>108</v>
      </c>
      <c r="F86" s="57">
        <v>1058</v>
      </c>
      <c r="G86" s="58">
        <v>1103</v>
      </c>
      <c r="H86" s="53" t="s">
        <v>236</v>
      </c>
      <c r="I86" s="58">
        <v>378.18</v>
      </c>
      <c r="J86" s="58">
        <v>342.86491387126023</v>
      </c>
      <c r="K86" s="56" t="s">
        <v>237</v>
      </c>
      <c r="L86" s="59">
        <v>50.5</v>
      </c>
      <c r="M86" s="58">
        <v>45.784224841341796</v>
      </c>
      <c r="N86" s="39"/>
      <c r="O86" s="60">
        <v>327.68</v>
      </c>
      <c r="P86" s="58">
        <v>297.0806890299184</v>
      </c>
      <c r="Q86" s="56" t="s">
        <v>237</v>
      </c>
      <c r="R86" s="61">
        <v>1.4622666455127189E-2</v>
      </c>
      <c r="S86" s="61">
        <v>0</v>
      </c>
      <c r="T86" s="61">
        <v>1.0841398275953248E-2</v>
      </c>
      <c r="U86" s="61">
        <v>0.10807023110688031</v>
      </c>
      <c r="V86" s="61">
        <v>0</v>
      </c>
      <c r="W86" s="61">
        <v>0</v>
      </c>
      <c r="X86" s="62">
        <v>0.13353429583796075</v>
      </c>
      <c r="Y86" s="61">
        <v>0</v>
      </c>
      <c r="Z86" s="61">
        <v>0</v>
      </c>
      <c r="AA86" s="61">
        <v>0.86646570416203927</v>
      </c>
      <c r="AB86" s="47">
        <v>0.86646570416203927</v>
      </c>
    </row>
    <row r="87" spans="1:28" s="50" customFormat="1" ht="13.5" customHeight="1" x14ac:dyDescent="0.2">
      <c r="A87" s="54">
        <v>891</v>
      </c>
      <c r="B87" s="34" t="s">
        <v>206</v>
      </c>
      <c r="C87" s="35">
        <v>1351</v>
      </c>
      <c r="D87" s="35">
        <v>18</v>
      </c>
      <c r="E87" s="35">
        <v>0</v>
      </c>
      <c r="F87" s="35">
        <v>3310</v>
      </c>
      <c r="G87" s="51"/>
      <c r="H87" s="37"/>
      <c r="I87" s="38">
        <v>1322.94</v>
      </c>
      <c r="J87" s="104">
        <f>I87/F87*1000</f>
        <v>399.67975830815709</v>
      </c>
      <c r="K87" s="56" t="s">
        <v>237</v>
      </c>
      <c r="L87" s="40">
        <v>286.49</v>
      </c>
      <c r="M87" s="104">
        <f>L87/F87*1000</f>
        <v>86.552870090634443</v>
      </c>
      <c r="N87" s="41"/>
      <c r="O87" s="42">
        <v>1036.45</v>
      </c>
      <c r="P87" s="104">
        <f>O87/F87*1000</f>
        <v>313.12688821752266</v>
      </c>
      <c r="Q87" s="56" t="s">
        <v>237</v>
      </c>
      <c r="R87" s="44">
        <v>1.3084493627828925E-2</v>
      </c>
      <c r="S87" s="45">
        <v>3.779460897697552E-4</v>
      </c>
      <c r="T87" s="45">
        <v>0</v>
      </c>
      <c r="U87" s="45">
        <v>0.20220115802681904</v>
      </c>
      <c r="V87" s="45">
        <v>0</v>
      </c>
      <c r="W87" s="45">
        <v>8.9195277185662224E-4</v>
      </c>
      <c r="X87" s="62">
        <f t="shared" si="16"/>
        <v>0.21655555051627434</v>
      </c>
      <c r="Y87" s="45">
        <v>0</v>
      </c>
      <c r="Z87" s="44">
        <v>5.8959590004081818E-4</v>
      </c>
      <c r="AA87" s="45">
        <v>0.7828548535836849</v>
      </c>
      <c r="AB87" s="47">
        <f t="shared" si="17"/>
        <v>0.78344444948372571</v>
      </c>
    </row>
    <row r="88" spans="1:28" s="50" customFormat="1" ht="13.5" customHeight="1" x14ac:dyDescent="0.2">
      <c r="A88" s="54">
        <v>562</v>
      </c>
      <c r="B88" s="34" t="s">
        <v>143</v>
      </c>
      <c r="C88" s="35">
        <v>446</v>
      </c>
      <c r="D88" s="35">
        <v>0</v>
      </c>
      <c r="E88" s="35">
        <v>0</v>
      </c>
      <c r="F88" s="35">
        <v>985</v>
      </c>
      <c r="G88" s="51"/>
      <c r="H88" s="37"/>
      <c r="I88" s="38">
        <v>273.96618000000001</v>
      </c>
      <c r="J88" s="104">
        <f>I88/F88*1000</f>
        <v>278.13825380710659</v>
      </c>
      <c r="K88" s="56" t="s">
        <v>239</v>
      </c>
      <c r="L88" s="40">
        <v>83.015590000000003</v>
      </c>
      <c r="M88" s="104">
        <f>L88/F88*1000</f>
        <v>84.279786802030472</v>
      </c>
      <c r="N88" s="56" t="s">
        <v>239</v>
      </c>
      <c r="O88" s="42">
        <v>190.95</v>
      </c>
      <c r="P88" s="104">
        <f>O88/F88*1000</f>
        <v>193.85786802030455</v>
      </c>
      <c r="Q88" s="56" t="s">
        <v>239</v>
      </c>
      <c r="R88" s="44">
        <v>1.8797940680123366E-2</v>
      </c>
      <c r="S88" s="45">
        <v>0</v>
      </c>
      <c r="T88" s="45">
        <v>0</v>
      </c>
      <c r="U88" s="45">
        <v>0.28419566239891358</v>
      </c>
      <c r="V88" s="45">
        <v>0</v>
      </c>
      <c r="W88" s="45">
        <v>2.0403978330464002E-5</v>
      </c>
      <c r="X88" s="62">
        <f t="shared" si="16"/>
        <v>0.30301400705736742</v>
      </c>
      <c r="Y88" s="45">
        <v>0</v>
      </c>
      <c r="Z88" s="44">
        <v>2.1557040361697196E-3</v>
      </c>
      <c r="AA88" s="45">
        <v>0.69483028890646281</v>
      </c>
      <c r="AB88" s="47">
        <f t="shared" si="17"/>
        <v>0.69698599294263253</v>
      </c>
    </row>
    <row r="89" spans="1:28" s="50" customFormat="1" ht="13.5" customHeight="1" x14ac:dyDescent="0.2">
      <c r="A89" s="54">
        <v>603</v>
      </c>
      <c r="B89" s="34" t="s">
        <v>220</v>
      </c>
      <c r="C89" s="35">
        <v>1758</v>
      </c>
      <c r="D89" s="35">
        <v>2</v>
      </c>
      <c r="E89" s="35">
        <v>340</v>
      </c>
      <c r="F89" s="35">
        <v>2943</v>
      </c>
      <c r="G89" s="51">
        <v>3084.6666666666665</v>
      </c>
      <c r="H89" s="53" t="s">
        <v>236</v>
      </c>
      <c r="I89" s="38">
        <v>418.31</v>
      </c>
      <c r="J89" s="104">
        <f>I89/G89*1000</f>
        <v>135.60946617678843</v>
      </c>
      <c r="K89" s="39"/>
      <c r="L89" s="40">
        <v>138.88999999999999</v>
      </c>
      <c r="M89" s="104">
        <f>L89/G89*1000</f>
        <v>45.025934730927162</v>
      </c>
      <c r="N89" s="41"/>
      <c r="O89" s="42">
        <v>279.42</v>
      </c>
      <c r="P89" s="104">
        <f>O89/G89*1000</f>
        <v>90.583531445861254</v>
      </c>
      <c r="Q89" s="52"/>
      <c r="R89" s="44">
        <v>3.6790896703401785E-2</v>
      </c>
      <c r="S89" s="45">
        <v>0</v>
      </c>
      <c r="T89" s="45">
        <v>0</v>
      </c>
      <c r="U89" s="45">
        <v>0.29523559082976741</v>
      </c>
      <c r="V89" s="45">
        <v>0</v>
      </c>
      <c r="W89" s="45">
        <v>0</v>
      </c>
      <c r="X89" s="62">
        <f t="shared" si="16"/>
        <v>0.33202648753316921</v>
      </c>
      <c r="Y89" s="45">
        <v>0</v>
      </c>
      <c r="Z89" s="44">
        <v>0</v>
      </c>
      <c r="AA89" s="45">
        <v>0.6679735124668309</v>
      </c>
      <c r="AB89" s="47">
        <f t="shared" si="17"/>
        <v>0.6679735124668309</v>
      </c>
    </row>
    <row r="90" spans="1:28" s="50" customFormat="1" ht="13.5" customHeight="1" x14ac:dyDescent="0.2">
      <c r="A90" s="54">
        <v>697</v>
      </c>
      <c r="B90" s="39" t="s">
        <v>241</v>
      </c>
      <c r="C90" s="57">
        <v>4009</v>
      </c>
      <c r="D90" s="57">
        <v>0</v>
      </c>
      <c r="E90" s="57">
        <v>1976</v>
      </c>
      <c r="F90" s="57">
        <v>5572</v>
      </c>
      <c r="G90" s="58">
        <v>6395.333333333333</v>
      </c>
      <c r="H90" s="53" t="s">
        <v>236</v>
      </c>
      <c r="I90" s="58">
        <v>1823.67</v>
      </c>
      <c r="J90" s="58">
        <f>I90/G90*1000</f>
        <v>285.15636401542793</v>
      </c>
      <c r="K90" s="56" t="s">
        <v>238</v>
      </c>
      <c r="L90" s="59">
        <v>35.39</v>
      </c>
      <c r="M90" s="58">
        <f>L90/G90*1000</f>
        <v>5.5337225059939543</v>
      </c>
      <c r="N90" s="56" t="s">
        <v>239</v>
      </c>
      <c r="O90" s="60">
        <v>1788.28</v>
      </c>
      <c r="P90" s="58">
        <f>O90/G90*1000</f>
        <v>279.62264150943395</v>
      </c>
      <c r="Q90" s="56" t="s">
        <v>238</v>
      </c>
      <c r="R90" s="61">
        <v>1.5978768088524789E-2</v>
      </c>
      <c r="S90" s="61">
        <v>0</v>
      </c>
      <c r="T90" s="61">
        <v>0</v>
      </c>
      <c r="U90" s="61">
        <v>3.4271551322333535E-3</v>
      </c>
      <c r="V90" s="61">
        <v>0</v>
      </c>
      <c r="W90" s="61">
        <v>0</v>
      </c>
      <c r="X90" s="62">
        <f t="shared" si="16"/>
        <v>1.9405923220758143E-2</v>
      </c>
      <c r="Y90" s="61">
        <v>0</v>
      </c>
      <c r="Z90" s="61">
        <v>4.2315769848711667E-2</v>
      </c>
      <c r="AA90" s="61">
        <v>0.93827830693053005</v>
      </c>
      <c r="AB90" s="47">
        <f t="shared" si="17"/>
        <v>0.98059407677924171</v>
      </c>
    </row>
    <row r="91" spans="1:28" s="50" customFormat="1" ht="13.5" customHeight="1" x14ac:dyDescent="0.2">
      <c r="A91" s="54">
        <v>906</v>
      </c>
      <c r="B91" s="34" t="s">
        <v>37</v>
      </c>
      <c r="C91" s="35">
        <v>2041</v>
      </c>
      <c r="D91" s="35">
        <v>345</v>
      </c>
      <c r="E91" s="35">
        <v>0</v>
      </c>
      <c r="F91" s="35">
        <v>5183</v>
      </c>
      <c r="G91" s="51"/>
      <c r="H91" s="37"/>
      <c r="I91" s="38">
        <v>1735.28</v>
      </c>
      <c r="J91" s="104">
        <f>I91/F91*1000</f>
        <v>334.80223808605052</v>
      </c>
      <c r="K91" s="39"/>
      <c r="L91" s="40">
        <v>459.21</v>
      </c>
      <c r="M91" s="104">
        <f>L91/F91*1000</f>
        <v>88.599266833879994</v>
      </c>
      <c r="N91" s="41"/>
      <c r="O91" s="42">
        <v>1276.07</v>
      </c>
      <c r="P91" s="104">
        <f>O91/F91*1000</f>
        <v>246.20297125217056</v>
      </c>
      <c r="Q91" s="43"/>
      <c r="R91" s="44">
        <v>1.562283896546955E-2</v>
      </c>
      <c r="S91" s="45">
        <v>0</v>
      </c>
      <c r="T91" s="45">
        <v>0</v>
      </c>
      <c r="U91" s="45">
        <v>0.24589691577151815</v>
      </c>
      <c r="V91" s="45">
        <v>0</v>
      </c>
      <c r="W91" s="45">
        <v>3.1118897238486009E-3</v>
      </c>
      <c r="X91" s="62">
        <f t="shared" si="16"/>
        <v>0.26463164446083631</v>
      </c>
      <c r="Y91" s="45">
        <v>0</v>
      </c>
      <c r="Z91" s="44">
        <v>3.5037573187036101E-3</v>
      </c>
      <c r="AA91" s="45">
        <v>0.73186459822046013</v>
      </c>
      <c r="AB91" s="47">
        <f t="shared" si="17"/>
        <v>0.73536835553916369</v>
      </c>
    </row>
    <row r="92" spans="1:28" s="50" customFormat="1" ht="13.5" customHeight="1" x14ac:dyDescent="0.2">
      <c r="A92" s="54">
        <v>904</v>
      </c>
      <c r="B92" s="34" t="s">
        <v>104</v>
      </c>
      <c r="C92" s="35">
        <v>421</v>
      </c>
      <c r="D92" s="35">
        <v>0</v>
      </c>
      <c r="E92" s="35">
        <v>20</v>
      </c>
      <c r="F92" s="35">
        <v>740</v>
      </c>
      <c r="G92" s="51">
        <v>748.33333333333337</v>
      </c>
      <c r="H92" s="53" t="s">
        <v>236</v>
      </c>
      <c r="I92" s="38">
        <v>357.1</v>
      </c>
      <c r="J92" s="104">
        <f>I92/G92*1000</f>
        <v>477.19376391982183</v>
      </c>
      <c r="K92" s="39"/>
      <c r="L92" s="40">
        <v>91.73</v>
      </c>
      <c r="M92" s="104">
        <f>L92/G92*1000</f>
        <v>122.57906458797326</v>
      </c>
      <c r="N92" s="41"/>
      <c r="O92" s="42">
        <v>265.37</v>
      </c>
      <c r="P92" s="104">
        <f>O92/G92*1000</f>
        <v>354.6146993318485</v>
      </c>
      <c r="Q92" s="52"/>
      <c r="R92" s="44">
        <v>1.0837300476057127E-2</v>
      </c>
      <c r="S92" s="45">
        <v>0</v>
      </c>
      <c r="T92" s="45">
        <v>0</v>
      </c>
      <c r="U92" s="45">
        <v>0.24603752450294034</v>
      </c>
      <c r="V92" s="45">
        <v>0</v>
      </c>
      <c r="W92" s="45">
        <v>0</v>
      </c>
      <c r="X92" s="62">
        <f t="shared" si="16"/>
        <v>0.25687482497899744</v>
      </c>
      <c r="Y92" s="45">
        <v>0</v>
      </c>
      <c r="Z92" s="44">
        <v>0</v>
      </c>
      <c r="AA92" s="45">
        <v>0.7431251750210025</v>
      </c>
      <c r="AB92" s="47">
        <f t="shared" si="17"/>
        <v>0.7431251750210025</v>
      </c>
    </row>
    <row r="93" spans="1:28" s="50" customFormat="1" ht="13.5" customHeight="1" x14ac:dyDescent="0.2">
      <c r="A93" s="54">
        <v>430</v>
      </c>
      <c r="B93" s="39" t="s">
        <v>168</v>
      </c>
      <c r="C93" s="57">
        <v>18806</v>
      </c>
      <c r="D93" s="57">
        <v>1900</v>
      </c>
      <c r="E93" s="57">
        <v>0</v>
      </c>
      <c r="F93" s="57">
        <v>46678</v>
      </c>
      <c r="G93" s="58"/>
      <c r="H93" s="39"/>
      <c r="I93" s="58">
        <v>18886.580000000002</v>
      </c>
      <c r="J93" s="58">
        <f>I93/F93*1000</f>
        <v>404.61416513132531</v>
      </c>
      <c r="K93" s="56" t="s">
        <v>237</v>
      </c>
      <c r="L93" s="59">
        <v>4204.67</v>
      </c>
      <c r="M93" s="58">
        <f>L93/F93*1000</f>
        <v>90.078195295428245</v>
      </c>
      <c r="N93" s="39"/>
      <c r="O93" s="60">
        <v>14681.91</v>
      </c>
      <c r="P93" s="58">
        <f>O93/F93*1000</f>
        <v>314.53596983589699</v>
      </c>
      <c r="Q93" s="56" t="s">
        <v>237</v>
      </c>
      <c r="R93" s="61">
        <v>1.2926109438553723E-2</v>
      </c>
      <c r="S93" s="61">
        <v>0</v>
      </c>
      <c r="T93" s="61">
        <v>4.0287865775593033E-2</v>
      </c>
      <c r="U93" s="61">
        <v>0.16941341418086278</v>
      </c>
      <c r="V93" s="61">
        <v>0</v>
      </c>
      <c r="W93" s="61">
        <v>0</v>
      </c>
      <c r="X93" s="62">
        <f t="shared" si="16"/>
        <v>0.22262738939500953</v>
      </c>
      <c r="Y93" s="61">
        <v>0</v>
      </c>
      <c r="Z93" s="61">
        <v>0</v>
      </c>
      <c r="AA93" s="61">
        <v>0.7773726106049903</v>
      </c>
      <c r="AB93" s="47">
        <f t="shared" si="17"/>
        <v>0.7773726106049903</v>
      </c>
    </row>
    <row r="94" spans="1:28" s="50" customFormat="1" ht="13.5" customHeight="1" x14ac:dyDescent="0.2">
      <c r="A94" s="54">
        <v>888</v>
      </c>
      <c r="B94" s="34" t="s">
        <v>134</v>
      </c>
      <c r="C94" s="35">
        <v>1449</v>
      </c>
      <c r="D94" s="35">
        <v>0</v>
      </c>
      <c r="E94" s="35">
        <v>202</v>
      </c>
      <c r="F94" s="35">
        <v>2506</v>
      </c>
      <c r="G94" s="51">
        <v>2590.1666666666665</v>
      </c>
      <c r="H94" s="53" t="s">
        <v>236</v>
      </c>
      <c r="I94" s="38">
        <v>1382.98</v>
      </c>
      <c r="J94" s="104">
        <f>I94/G94*1000</f>
        <v>533.93475323338271</v>
      </c>
      <c r="K94" s="39"/>
      <c r="L94" s="40">
        <v>237.7</v>
      </c>
      <c r="M94" s="104">
        <f>L94/G94*1000</f>
        <v>91.770156360594555</v>
      </c>
      <c r="N94" s="41"/>
      <c r="O94" s="42">
        <v>1145.28</v>
      </c>
      <c r="P94" s="104">
        <f>O94/G94*1000</f>
        <v>442.16459687278814</v>
      </c>
      <c r="Q94" s="43"/>
      <c r="R94" s="44">
        <v>9.4795297112033432E-3</v>
      </c>
      <c r="S94" s="45">
        <v>1.3015372601194522E-2</v>
      </c>
      <c r="T94" s="45">
        <v>2.8923050224876717E-2</v>
      </c>
      <c r="U94" s="45">
        <v>0.11769512212757959</v>
      </c>
      <c r="V94" s="45">
        <v>2.4584592691145207E-3</v>
      </c>
      <c r="W94" s="45">
        <v>3.0369202736120552E-4</v>
      </c>
      <c r="X94" s="62">
        <f t="shared" si="16"/>
        <v>0.17187522596132992</v>
      </c>
      <c r="Y94" s="45">
        <v>0</v>
      </c>
      <c r="Z94" s="44">
        <v>3.398458401423014E-4</v>
      </c>
      <c r="AA94" s="45">
        <v>0.82778492819852778</v>
      </c>
      <c r="AB94" s="47">
        <f t="shared" si="17"/>
        <v>0.82812477403867013</v>
      </c>
    </row>
    <row r="95" spans="1:28" s="50" customFormat="1" ht="13.5" customHeight="1" x14ac:dyDescent="0.2">
      <c r="A95" s="54">
        <v>394</v>
      </c>
      <c r="B95" s="34" t="s">
        <v>162</v>
      </c>
      <c r="C95" s="35">
        <v>7045</v>
      </c>
      <c r="D95" s="35">
        <v>30</v>
      </c>
      <c r="E95" s="35">
        <v>843</v>
      </c>
      <c r="F95" s="35">
        <v>13114</v>
      </c>
      <c r="G95" s="51">
        <v>13465.25</v>
      </c>
      <c r="H95" s="53" t="s">
        <v>236</v>
      </c>
      <c r="I95" s="38">
        <v>6020.36</v>
      </c>
      <c r="J95" s="104">
        <f>I95/G95*1000</f>
        <v>447.10347004325945</v>
      </c>
      <c r="K95" s="39"/>
      <c r="L95" s="40">
        <v>947.24</v>
      </c>
      <c r="M95" s="104">
        <f>L95/G95*1000</f>
        <v>70.347004325950138</v>
      </c>
      <c r="N95" s="41"/>
      <c r="O95" s="42">
        <v>5073.12</v>
      </c>
      <c r="P95" s="104">
        <f>O95/G95*1000</f>
        <v>376.75646571730937</v>
      </c>
      <c r="Q95" s="52"/>
      <c r="R95" s="44">
        <v>1.1393006398288476E-2</v>
      </c>
      <c r="S95" s="45">
        <v>0</v>
      </c>
      <c r="T95" s="45">
        <v>0</v>
      </c>
      <c r="U95" s="45">
        <v>0.1459464218086626</v>
      </c>
      <c r="V95" s="45">
        <v>0</v>
      </c>
      <c r="W95" s="45">
        <v>0</v>
      </c>
      <c r="X95" s="62">
        <f t="shared" si="16"/>
        <v>0.15733942820695107</v>
      </c>
      <c r="Y95" s="45">
        <v>0</v>
      </c>
      <c r="Z95" s="44">
        <v>0</v>
      </c>
      <c r="AA95" s="45">
        <v>0.84266057179304898</v>
      </c>
      <c r="AB95" s="47">
        <f t="shared" si="17"/>
        <v>0.84266057179304898</v>
      </c>
    </row>
    <row r="96" spans="1:28" s="14" customFormat="1" ht="13.5" customHeight="1" x14ac:dyDescent="0.2">
      <c r="A96" s="74"/>
      <c r="B96" s="33" t="s">
        <v>231</v>
      </c>
      <c r="C96" s="6"/>
      <c r="D96" s="6"/>
      <c r="E96" s="6"/>
      <c r="F96" s="7"/>
      <c r="G96" s="8"/>
      <c r="H96" s="15"/>
      <c r="I96" s="9"/>
      <c r="J96" s="104"/>
      <c r="K96" s="10"/>
      <c r="L96" s="9"/>
      <c r="M96" s="104"/>
      <c r="N96" s="1"/>
      <c r="O96" s="9"/>
      <c r="P96" s="106"/>
      <c r="Q96" s="11"/>
      <c r="R96" s="12"/>
      <c r="S96" s="12"/>
      <c r="T96" s="12"/>
      <c r="U96" s="12"/>
      <c r="V96" s="12"/>
      <c r="W96" s="49" t="s">
        <v>234</v>
      </c>
      <c r="X96" s="29">
        <f>SUM(X66:X95)/30</f>
        <v>0.21410078009692407</v>
      </c>
      <c r="Y96" s="12"/>
      <c r="Z96" s="12"/>
      <c r="AA96" s="12"/>
      <c r="AB96" s="47"/>
    </row>
    <row r="97" spans="1:28" s="50" customFormat="1" ht="13.5" customHeight="1" x14ac:dyDescent="0.2">
      <c r="A97" s="54">
        <v>600</v>
      </c>
      <c r="B97" s="34" t="s">
        <v>107</v>
      </c>
      <c r="C97" s="35">
        <v>3248</v>
      </c>
      <c r="D97" s="35">
        <v>436</v>
      </c>
      <c r="E97" s="35">
        <v>116</v>
      </c>
      <c r="F97" s="35">
        <v>7994</v>
      </c>
      <c r="G97" s="51">
        <v>8042.333333333333</v>
      </c>
      <c r="H97" s="53" t="s">
        <v>236</v>
      </c>
      <c r="I97" s="38">
        <v>4562.57</v>
      </c>
      <c r="J97" s="104">
        <f>I97/G97*1000</f>
        <v>567.31918597421975</v>
      </c>
      <c r="K97" s="39"/>
      <c r="L97" s="40">
        <v>787.58</v>
      </c>
      <c r="M97" s="104">
        <f t="shared" ref="M97:M103" si="18">L97/G97*1000</f>
        <v>97.929290835992873</v>
      </c>
      <c r="N97" s="41"/>
      <c r="O97" s="42">
        <v>3774.99</v>
      </c>
      <c r="P97" s="104">
        <f t="shared" ref="P97:P103" si="19">O97/G97*1000</f>
        <v>469.38989513822685</v>
      </c>
      <c r="Q97" s="52"/>
      <c r="R97" s="44">
        <v>9.1636950227612958E-3</v>
      </c>
      <c r="S97" s="45">
        <v>0</v>
      </c>
      <c r="T97" s="45">
        <v>5.0410185487565124E-4</v>
      </c>
      <c r="U97" s="45">
        <v>0.1542968107886564</v>
      </c>
      <c r="V97" s="45">
        <v>4.3834943902230543E-3</v>
      </c>
      <c r="W97" s="45">
        <v>4.2695235360772554E-3</v>
      </c>
      <c r="X97" s="46">
        <f>R97+S97+T97+U97+V97+W97</f>
        <v>0.17261762559259367</v>
      </c>
      <c r="Y97" s="45">
        <v>0</v>
      </c>
      <c r="Z97" s="44">
        <v>1.3544997665789237E-3</v>
      </c>
      <c r="AA97" s="45">
        <v>0.8260278746408275</v>
      </c>
      <c r="AB97" s="47">
        <f>Y97+Z97+AA97</f>
        <v>0.82738237440740647</v>
      </c>
    </row>
    <row r="98" spans="1:28" s="50" customFormat="1" ht="13.5" customHeight="1" x14ac:dyDescent="0.2">
      <c r="A98" s="54">
        <v>59</v>
      </c>
      <c r="B98" s="34" t="s">
        <v>106</v>
      </c>
      <c r="C98" s="35">
        <v>2980</v>
      </c>
      <c r="D98" s="35">
        <v>0</v>
      </c>
      <c r="E98" s="35">
        <v>800</v>
      </c>
      <c r="F98" s="35">
        <v>5115</v>
      </c>
      <c r="G98" s="51">
        <v>5448.333333333333</v>
      </c>
      <c r="H98" s="53" t="s">
        <v>236</v>
      </c>
      <c r="I98" s="38">
        <v>1749.84</v>
      </c>
      <c r="J98" s="104">
        <f t="shared" ref="J98:J103" si="20">I98/G98*1000</f>
        <v>321.16977669011931</v>
      </c>
      <c r="K98" s="39"/>
      <c r="L98" s="40">
        <v>380.42</v>
      </c>
      <c r="M98" s="104">
        <f t="shared" si="18"/>
        <v>69.823187519119003</v>
      </c>
      <c r="N98" s="41"/>
      <c r="O98" s="42">
        <v>1369.42</v>
      </c>
      <c r="P98" s="104">
        <f t="shared" si="19"/>
        <v>251.34658917100035</v>
      </c>
      <c r="Q98" s="52"/>
      <c r="R98" s="44">
        <v>1.5287111964522471E-2</v>
      </c>
      <c r="S98" s="45">
        <v>0</v>
      </c>
      <c r="T98" s="45">
        <v>0</v>
      </c>
      <c r="U98" s="45">
        <v>0.20211562199972571</v>
      </c>
      <c r="V98" s="45">
        <v>0</v>
      </c>
      <c r="W98" s="45">
        <v>0</v>
      </c>
      <c r="X98" s="62">
        <f t="shared" si="16"/>
        <v>0.2174027339642482</v>
      </c>
      <c r="Y98" s="45">
        <v>0</v>
      </c>
      <c r="Z98" s="44">
        <v>0</v>
      </c>
      <c r="AA98" s="45">
        <v>0.78259726603575197</v>
      </c>
      <c r="AB98" s="47">
        <f t="shared" si="17"/>
        <v>0.78259726603575197</v>
      </c>
    </row>
    <row r="99" spans="1:28" s="50" customFormat="1" ht="13.5" customHeight="1" x14ac:dyDescent="0.2">
      <c r="A99" s="54">
        <v>282</v>
      </c>
      <c r="B99" s="34" t="s">
        <v>72</v>
      </c>
      <c r="C99" s="35">
        <v>1399</v>
      </c>
      <c r="D99" s="35">
        <v>1</v>
      </c>
      <c r="E99" s="35">
        <v>140</v>
      </c>
      <c r="F99" s="35">
        <v>3083</v>
      </c>
      <c r="G99" s="51">
        <v>3141.3333333333335</v>
      </c>
      <c r="H99" s="53" t="s">
        <v>236</v>
      </c>
      <c r="I99" s="38">
        <v>1097.19</v>
      </c>
      <c r="J99" s="104">
        <f t="shared" si="20"/>
        <v>349.27525466893042</v>
      </c>
      <c r="K99" s="39"/>
      <c r="L99" s="40">
        <v>350.06</v>
      </c>
      <c r="M99" s="104">
        <f t="shared" si="18"/>
        <v>111.43675721561969</v>
      </c>
      <c r="N99" s="41"/>
      <c r="O99" s="42">
        <v>747.13</v>
      </c>
      <c r="P99" s="104">
        <f t="shared" si="19"/>
        <v>237.83849745331068</v>
      </c>
      <c r="Q99" s="52"/>
      <c r="R99" s="44">
        <v>1.4692077033148315E-2</v>
      </c>
      <c r="S99" s="45">
        <v>0</v>
      </c>
      <c r="T99" s="45">
        <v>0</v>
      </c>
      <c r="U99" s="45">
        <v>0.24909997356884403</v>
      </c>
      <c r="V99" s="45">
        <v>5.5259344325048532E-2</v>
      </c>
      <c r="W99" s="45">
        <v>0</v>
      </c>
      <c r="X99" s="62">
        <f t="shared" si="16"/>
        <v>0.31905139492704088</v>
      </c>
      <c r="Y99" s="45">
        <v>0</v>
      </c>
      <c r="Z99" s="44">
        <v>0</v>
      </c>
      <c r="AA99" s="45">
        <v>0.68094860507295907</v>
      </c>
      <c r="AB99" s="47">
        <f t="shared" si="17"/>
        <v>0.68094860507295907</v>
      </c>
    </row>
    <row r="100" spans="1:28" s="50" customFormat="1" ht="13.5" customHeight="1" x14ac:dyDescent="0.2">
      <c r="A100" s="54">
        <v>711</v>
      </c>
      <c r="B100" s="39" t="s">
        <v>242</v>
      </c>
      <c r="C100" s="35">
        <v>1263</v>
      </c>
      <c r="D100" s="35">
        <v>392</v>
      </c>
      <c r="E100" s="35">
        <v>195</v>
      </c>
      <c r="F100" s="35">
        <v>3838</v>
      </c>
      <c r="G100" s="51">
        <v>3919.25</v>
      </c>
      <c r="H100" s="53" t="s">
        <v>236</v>
      </c>
      <c r="I100" s="38">
        <v>2493.0300000000002</v>
      </c>
      <c r="J100" s="104">
        <f t="shared" si="20"/>
        <v>636.09874338202462</v>
      </c>
      <c r="K100" s="39"/>
      <c r="L100" s="40">
        <v>594.67999999999995</v>
      </c>
      <c r="M100" s="104">
        <f t="shared" si="18"/>
        <v>151.73311220258978</v>
      </c>
      <c r="N100" s="41"/>
      <c r="O100" s="42">
        <v>1898.35</v>
      </c>
      <c r="P100" s="104">
        <f t="shared" si="19"/>
        <v>484.36563117943484</v>
      </c>
      <c r="Q100" s="52"/>
      <c r="R100" s="44">
        <v>8.0504446396553585E-3</v>
      </c>
      <c r="S100" s="45">
        <v>0</v>
      </c>
      <c r="T100" s="45">
        <v>0</v>
      </c>
      <c r="U100" s="45">
        <v>0.23048659663140836</v>
      </c>
      <c r="V100" s="45">
        <v>0</v>
      </c>
      <c r="W100" s="45">
        <v>0</v>
      </c>
      <c r="X100" s="62">
        <f t="shared" si="16"/>
        <v>0.2385370412710637</v>
      </c>
      <c r="Y100" s="45">
        <v>0</v>
      </c>
      <c r="Z100" s="44">
        <v>3.044488032634986E-3</v>
      </c>
      <c r="AA100" s="45">
        <v>0.75841847069630119</v>
      </c>
      <c r="AB100" s="47">
        <f t="shared" si="17"/>
        <v>0.76146295872893621</v>
      </c>
    </row>
    <row r="101" spans="1:28" s="50" customFormat="1" ht="13.5" customHeight="1" x14ac:dyDescent="0.2">
      <c r="A101" s="54">
        <v>358</v>
      </c>
      <c r="B101" s="34" t="s">
        <v>127</v>
      </c>
      <c r="C101" s="35">
        <v>2485</v>
      </c>
      <c r="D101" s="35">
        <v>24</v>
      </c>
      <c r="E101" s="35">
        <v>36</v>
      </c>
      <c r="F101" s="35">
        <v>6727</v>
      </c>
      <c r="G101" s="51">
        <v>6742</v>
      </c>
      <c r="H101" s="53" t="s">
        <v>236</v>
      </c>
      <c r="I101" s="38">
        <v>1847.59</v>
      </c>
      <c r="J101" s="104">
        <f t="shared" si="20"/>
        <v>274.0418273509344</v>
      </c>
      <c r="K101" s="39"/>
      <c r="L101" s="40">
        <v>514.49</v>
      </c>
      <c r="M101" s="104">
        <f t="shared" si="18"/>
        <v>76.311183625037089</v>
      </c>
      <c r="N101" s="41"/>
      <c r="O101" s="42">
        <v>1333.1</v>
      </c>
      <c r="P101" s="104">
        <f t="shared" si="19"/>
        <v>197.73064372589735</v>
      </c>
      <c r="Q101" s="43"/>
      <c r="R101" s="44">
        <v>1.9041021005742616E-2</v>
      </c>
      <c r="S101" s="45">
        <v>0</v>
      </c>
      <c r="T101" s="45">
        <v>0.11149659827126149</v>
      </c>
      <c r="U101" s="45">
        <v>0.14792784113358484</v>
      </c>
      <c r="V101" s="45">
        <v>0</v>
      </c>
      <c r="W101" s="45">
        <v>0</v>
      </c>
      <c r="X101" s="62">
        <f t="shared" si="16"/>
        <v>0.27846546041058895</v>
      </c>
      <c r="Y101" s="45">
        <v>0</v>
      </c>
      <c r="Z101" s="44">
        <v>0</v>
      </c>
      <c r="AA101" s="45">
        <v>0.72153453958941105</v>
      </c>
      <c r="AB101" s="47">
        <f t="shared" si="17"/>
        <v>0.72153453958941105</v>
      </c>
    </row>
    <row r="102" spans="1:28" s="50" customFormat="1" ht="13.5" customHeight="1" x14ac:dyDescent="0.2">
      <c r="A102" s="54">
        <v>712</v>
      </c>
      <c r="B102" s="34" t="s">
        <v>140</v>
      </c>
      <c r="C102" s="35">
        <v>2786</v>
      </c>
      <c r="D102" s="35">
        <v>0</v>
      </c>
      <c r="E102" s="35">
        <v>284</v>
      </c>
      <c r="F102" s="35">
        <v>6081</v>
      </c>
      <c r="G102" s="51">
        <v>6199.333333333333</v>
      </c>
      <c r="H102" s="53" t="s">
        <v>236</v>
      </c>
      <c r="I102" s="38">
        <v>2207.6</v>
      </c>
      <c r="J102" s="104">
        <f t="shared" si="20"/>
        <v>356.10280675341431</v>
      </c>
      <c r="K102" s="39"/>
      <c r="L102" s="40">
        <v>570.21</v>
      </c>
      <c r="M102" s="104">
        <f t="shared" si="18"/>
        <v>91.979245080116158</v>
      </c>
      <c r="N102" s="41"/>
      <c r="O102" s="42">
        <v>1637.39</v>
      </c>
      <c r="P102" s="104">
        <f t="shared" si="19"/>
        <v>264.12356167329824</v>
      </c>
      <c r="Q102" s="52"/>
      <c r="R102" s="44">
        <v>1.4404783475267259E-2</v>
      </c>
      <c r="S102" s="45">
        <v>0</v>
      </c>
      <c r="T102" s="45">
        <v>2.9081355317992393E-2</v>
      </c>
      <c r="U102" s="45">
        <v>0.21215346983149122</v>
      </c>
      <c r="V102" s="45">
        <v>0</v>
      </c>
      <c r="W102" s="45">
        <v>2.654466388838558E-3</v>
      </c>
      <c r="X102" s="62">
        <f t="shared" si="16"/>
        <v>0.25829407501358942</v>
      </c>
      <c r="Y102" s="45">
        <v>0</v>
      </c>
      <c r="Z102" s="44">
        <v>9.6484870447544849E-4</v>
      </c>
      <c r="AA102" s="45">
        <v>0.7407410762819352</v>
      </c>
      <c r="AB102" s="47">
        <f t="shared" si="17"/>
        <v>0.74170592498641064</v>
      </c>
    </row>
    <row r="103" spans="1:28" s="50" customFormat="1" ht="12" customHeight="1" x14ac:dyDescent="0.2">
      <c r="A103" s="54">
        <v>547</v>
      </c>
      <c r="B103" s="34" t="s">
        <v>35</v>
      </c>
      <c r="C103" s="35">
        <v>1727</v>
      </c>
      <c r="D103" s="35">
        <v>5</v>
      </c>
      <c r="E103" s="35">
        <v>590</v>
      </c>
      <c r="F103" s="35">
        <v>3065</v>
      </c>
      <c r="G103" s="51">
        <v>3310.8333333333335</v>
      </c>
      <c r="H103" s="53" t="s">
        <v>236</v>
      </c>
      <c r="I103" s="38">
        <v>949.12</v>
      </c>
      <c r="J103" s="104">
        <f t="shared" si="20"/>
        <v>286.67102944877928</v>
      </c>
      <c r="K103" s="39"/>
      <c r="L103" s="40">
        <v>420.82</v>
      </c>
      <c r="M103" s="104">
        <f t="shared" si="18"/>
        <v>127.10395167379812</v>
      </c>
      <c r="N103" s="41"/>
      <c r="O103" s="42">
        <v>528.29999999999995</v>
      </c>
      <c r="P103" s="104">
        <f t="shared" si="19"/>
        <v>159.5670777749811</v>
      </c>
      <c r="Q103" s="43"/>
      <c r="R103" s="44">
        <v>1.6889329062710724E-2</v>
      </c>
      <c r="S103" s="45">
        <v>0</v>
      </c>
      <c r="T103" s="45">
        <v>5.2680377612946729E-3</v>
      </c>
      <c r="U103" s="45">
        <v>0.40293113621038434</v>
      </c>
      <c r="V103" s="45">
        <v>1.8290627107215105E-2</v>
      </c>
      <c r="W103" s="45">
        <v>0</v>
      </c>
      <c r="X103" s="62">
        <f t="shared" si="16"/>
        <v>0.44337913014160485</v>
      </c>
      <c r="Y103" s="45">
        <v>0</v>
      </c>
      <c r="Z103" s="44">
        <v>7.2804281861092385E-3</v>
      </c>
      <c r="AA103" s="45">
        <v>0.54934044167228591</v>
      </c>
      <c r="AB103" s="47">
        <f t="shared" si="17"/>
        <v>0.5566208698583951</v>
      </c>
    </row>
    <row r="104" spans="1:28" s="50" customFormat="1" ht="13.5" customHeight="1" x14ac:dyDescent="0.2">
      <c r="A104" s="54">
        <v>531</v>
      </c>
      <c r="B104" s="34" t="s">
        <v>129</v>
      </c>
      <c r="C104" s="35">
        <v>13224</v>
      </c>
      <c r="D104" s="35">
        <v>14</v>
      </c>
      <c r="E104" s="35">
        <v>0</v>
      </c>
      <c r="F104" s="35">
        <v>31460</v>
      </c>
      <c r="G104" s="51"/>
      <c r="H104" s="37"/>
      <c r="I104" s="38">
        <v>13233.42</v>
      </c>
      <c r="J104" s="104">
        <f>I104/F104*1000</f>
        <v>420.64272091544819</v>
      </c>
      <c r="K104" s="39"/>
      <c r="L104" s="40">
        <v>4450.34</v>
      </c>
      <c r="M104" s="104">
        <f>L104/F104*1000</f>
        <v>141.46026700572156</v>
      </c>
      <c r="N104" s="41"/>
      <c r="O104" s="42">
        <v>8783.08</v>
      </c>
      <c r="P104" s="104">
        <f>O104/F104*1000</f>
        <v>279.18245390972663</v>
      </c>
      <c r="Q104" s="52"/>
      <c r="R104" s="44">
        <v>1.2433671719026524E-2</v>
      </c>
      <c r="S104" s="45">
        <v>0</v>
      </c>
      <c r="T104" s="45">
        <v>2.989401076970277E-3</v>
      </c>
      <c r="U104" s="45">
        <v>0.29889023396824105</v>
      </c>
      <c r="V104" s="45">
        <v>2.1119257153479599E-2</v>
      </c>
      <c r="W104" s="45">
        <v>8.6296664052074219E-4</v>
      </c>
      <c r="X104" s="62">
        <f t="shared" si="16"/>
        <v>0.33629553055823824</v>
      </c>
      <c r="Y104" s="45">
        <v>0</v>
      </c>
      <c r="Z104" s="44">
        <v>8.1989387475044236E-4</v>
      </c>
      <c r="AA104" s="45">
        <v>0.66288457556701141</v>
      </c>
      <c r="AB104" s="47">
        <f t="shared" si="17"/>
        <v>0.66370446944176187</v>
      </c>
    </row>
    <row r="105" spans="1:28" s="50" customFormat="1" ht="13.5" customHeight="1" x14ac:dyDescent="0.2">
      <c r="A105" s="54">
        <v>229</v>
      </c>
      <c r="B105" s="34" t="s">
        <v>192</v>
      </c>
      <c r="C105" s="35">
        <v>5269</v>
      </c>
      <c r="D105" s="35">
        <v>0</v>
      </c>
      <c r="E105" s="35">
        <v>0</v>
      </c>
      <c r="F105" s="35">
        <v>13530</v>
      </c>
      <c r="G105" s="51"/>
      <c r="H105" s="53"/>
      <c r="I105" s="38">
        <v>3939.93</v>
      </c>
      <c r="J105" s="104">
        <f>I105/F105*1000</f>
        <v>291.19955654101994</v>
      </c>
      <c r="K105" s="39"/>
      <c r="L105" s="40">
        <v>902.29</v>
      </c>
      <c r="M105" s="104">
        <f>L105/F105*1000</f>
        <v>66.688100517368795</v>
      </c>
      <c r="N105" s="41"/>
      <c r="O105" s="42">
        <v>3037.64</v>
      </c>
      <c r="P105" s="104">
        <f>O105/F105*1000</f>
        <v>224.51145602365114</v>
      </c>
      <c r="Q105" s="52"/>
      <c r="R105" s="44">
        <v>1.7959709944085304E-2</v>
      </c>
      <c r="S105" s="45">
        <v>0</v>
      </c>
      <c r="T105" s="45">
        <v>0</v>
      </c>
      <c r="U105" s="45">
        <v>0.20738439515422866</v>
      </c>
      <c r="V105" s="45">
        <v>3.6675778503678998E-3</v>
      </c>
      <c r="W105" s="45">
        <v>0</v>
      </c>
      <c r="X105" s="62">
        <f t="shared" si="16"/>
        <v>0.22901168294868185</v>
      </c>
      <c r="Y105" s="45">
        <v>0</v>
      </c>
      <c r="Z105" s="44">
        <v>8.3250210029112183E-3</v>
      </c>
      <c r="AA105" s="45">
        <v>0.76266329604840699</v>
      </c>
      <c r="AB105" s="47">
        <f t="shared" si="17"/>
        <v>0.77098831705131821</v>
      </c>
    </row>
    <row r="106" spans="1:28" s="50" customFormat="1" ht="13.5" customHeight="1" x14ac:dyDescent="0.2">
      <c r="A106" s="54">
        <v>152</v>
      </c>
      <c r="B106" s="34" t="s">
        <v>210</v>
      </c>
      <c r="C106" s="35">
        <v>3095</v>
      </c>
      <c r="D106" s="35">
        <v>13</v>
      </c>
      <c r="E106" s="35">
        <v>280</v>
      </c>
      <c r="F106" s="35">
        <v>6360</v>
      </c>
      <c r="G106" s="51">
        <v>6476.666666666667</v>
      </c>
      <c r="H106" s="53" t="s">
        <v>236</v>
      </c>
      <c r="I106" s="38">
        <v>2245.5</v>
      </c>
      <c r="J106" s="104">
        <f>I106/G106*1000</f>
        <v>346.70612454966545</v>
      </c>
      <c r="K106" s="56" t="s">
        <v>237</v>
      </c>
      <c r="L106" s="40">
        <v>508.06</v>
      </c>
      <c r="M106" s="104">
        <f>L106/G106*1000</f>
        <v>78.444673185795168</v>
      </c>
      <c r="N106" s="41"/>
      <c r="O106" s="42">
        <v>1737.44</v>
      </c>
      <c r="P106" s="104">
        <f>O106/G106*1000</f>
        <v>268.26145136387032</v>
      </c>
      <c r="Q106" s="56" t="s">
        <v>237</v>
      </c>
      <c r="R106" s="44">
        <v>1.4811845914050322E-2</v>
      </c>
      <c r="S106" s="45">
        <v>0</v>
      </c>
      <c r="T106" s="45">
        <v>0</v>
      </c>
      <c r="U106" s="45">
        <v>0.21144511244711647</v>
      </c>
      <c r="V106" s="45">
        <v>0</v>
      </c>
      <c r="W106" s="45">
        <v>0</v>
      </c>
      <c r="X106" s="62">
        <f t="shared" si="16"/>
        <v>0.2262569583611668</v>
      </c>
      <c r="Y106" s="45">
        <v>0</v>
      </c>
      <c r="Z106" s="44">
        <v>0</v>
      </c>
      <c r="AA106" s="45">
        <v>0.77374304163883323</v>
      </c>
      <c r="AB106" s="47">
        <f t="shared" si="17"/>
        <v>0.77374304163883323</v>
      </c>
    </row>
    <row r="107" spans="1:28" s="50" customFormat="1" ht="13.5" customHeight="1" x14ac:dyDescent="0.2">
      <c r="A107" s="54">
        <v>361</v>
      </c>
      <c r="B107" s="34" t="s">
        <v>144</v>
      </c>
      <c r="C107" s="35">
        <v>8089</v>
      </c>
      <c r="D107" s="35">
        <v>0</v>
      </c>
      <c r="E107" s="35">
        <v>54</v>
      </c>
      <c r="F107" s="35">
        <v>23033</v>
      </c>
      <c r="G107" s="51">
        <v>23055.5</v>
      </c>
      <c r="H107" s="53" t="s">
        <v>236</v>
      </c>
      <c r="I107" s="38">
        <v>12622.29</v>
      </c>
      <c r="J107" s="104">
        <f>I107/G107*1000</f>
        <v>547.47413849190002</v>
      </c>
      <c r="K107" s="39"/>
      <c r="L107" s="40">
        <v>2146.59</v>
      </c>
      <c r="M107" s="104">
        <f>L107/G107*1000</f>
        <v>93.105332783934429</v>
      </c>
      <c r="N107" s="41"/>
      <c r="O107" s="42">
        <v>10475.700000000001</v>
      </c>
      <c r="P107" s="104">
        <f>O107/G107*1000</f>
        <v>454.36880570796563</v>
      </c>
      <c r="Q107" s="52"/>
      <c r="R107" s="44">
        <v>9.543434669937071E-3</v>
      </c>
      <c r="S107" s="45">
        <v>0</v>
      </c>
      <c r="T107" s="45">
        <v>2.9154773024546256E-2</v>
      </c>
      <c r="U107" s="45">
        <v>0.12126404955043815</v>
      </c>
      <c r="V107" s="45">
        <v>1.0101178153884912E-2</v>
      </c>
      <c r="W107" s="45">
        <v>0</v>
      </c>
      <c r="X107" s="62">
        <f t="shared" si="16"/>
        <v>0.17006343539880639</v>
      </c>
      <c r="Y107" s="45">
        <v>0</v>
      </c>
      <c r="Z107" s="44">
        <v>2.7649499417300659E-3</v>
      </c>
      <c r="AA107" s="45">
        <v>0.82717161465946343</v>
      </c>
      <c r="AB107" s="47">
        <f t="shared" si="17"/>
        <v>0.82993656460119347</v>
      </c>
    </row>
    <row r="108" spans="1:28" s="50" customFormat="1" ht="13.5" customHeight="1" x14ac:dyDescent="0.2">
      <c r="A108" s="54">
        <v>958</v>
      </c>
      <c r="B108" s="34" t="s">
        <v>122</v>
      </c>
      <c r="C108" s="35">
        <v>1894</v>
      </c>
      <c r="D108" s="35">
        <v>0</v>
      </c>
      <c r="E108" s="35">
        <v>0</v>
      </c>
      <c r="F108" s="35">
        <v>4216</v>
      </c>
      <c r="G108" s="79"/>
      <c r="H108" s="37"/>
      <c r="I108" s="38">
        <v>2367.73</v>
      </c>
      <c r="J108" s="104">
        <f>I108/F108*1000</f>
        <v>561.60578747628085</v>
      </c>
      <c r="K108" s="39"/>
      <c r="L108" s="40">
        <v>626.67999999999995</v>
      </c>
      <c r="M108" s="104">
        <f>L108/F108*1000</f>
        <v>148.64326375711573</v>
      </c>
      <c r="N108" s="41"/>
      <c r="O108" s="42">
        <v>1741.05</v>
      </c>
      <c r="P108" s="104">
        <f>O108/F108*1000</f>
        <v>412.96252371916506</v>
      </c>
      <c r="Q108" s="52"/>
      <c r="R108" s="44">
        <v>9.3127172439425102E-3</v>
      </c>
      <c r="S108" s="45">
        <v>0</v>
      </c>
      <c r="T108" s="45">
        <v>0</v>
      </c>
      <c r="U108" s="45">
        <v>0.2407157910741512</v>
      </c>
      <c r="V108" s="45">
        <v>1.4646940318364002E-2</v>
      </c>
      <c r="W108" s="45">
        <v>0</v>
      </c>
      <c r="X108" s="62">
        <f t="shared" si="16"/>
        <v>0.2646754486364577</v>
      </c>
      <c r="Y108" s="45">
        <v>0</v>
      </c>
      <c r="Z108" s="44">
        <v>3.4547858075033894E-3</v>
      </c>
      <c r="AA108" s="45">
        <v>0.73186976555603889</v>
      </c>
      <c r="AB108" s="47">
        <f t="shared" si="17"/>
        <v>0.73532455136354224</v>
      </c>
    </row>
    <row r="109" spans="1:28" s="50" customFormat="1" ht="13.5" customHeight="1" x14ac:dyDescent="0.2">
      <c r="A109" s="54">
        <v>757</v>
      </c>
      <c r="B109" s="34" t="s">
        <v>160</v>
      </c>
      <c r="C109" s="35">
        <v>3406</v>
      </c>
      <c r="D109" s="35">
        <v>10</v>
      </c>
      <c r="E109" s="35">
        <v>554</v>
      </c>
      <c r="F109" s="35">
        <v>6658</v>
      </c>
      <c r="G109" s="51">
        <v>6888.833333333333</v>
      </c>
      <c r="H109" s="53" t="s">
        <v>236</v>
      </c>
      <c r="I109" s="38">
        <v>5562.66</v>
      </c>
      <c r="J109" s="104">
        <f>I109/G109*1000</f>
        <v>807.48941523721965</v>
      </c>
      <c r="K109" s="39"/>
      <c r="L109" s="40">
        <v>1007.79</v>
      </c>
      <c r="M109" s="104">
        <f>L109/G109*1000</f>
        <v>146.29327655868192</v>
      </c>
      <c r="N109" s="41"/>
      <c r="O109" s="42">
        <v>4554.87</v>
      </c>
      <c r="P109" s="104">
        <f>O109/G109*1000</f>
        <v>661.19613867853775</v>
      </c>
      <c r="Q109" s="52"/>
      <c r="R109" s="44">
        <v>6.2595952296203615E-3</v>
      </c>
      <c r="S109" s="45">
        <v>0</v>
      </c>
      <c r="T109" s="45">
        <v>5.1683906620214069E-2</v>
      </c>
      <c r="U109" s="45">
        <v>0.12322701729028919</v>
      </c>
      <c r="V109" s="45">
        <v>0</v>
      </c>
      <c r="W109" s="45">
        <v>0</v>
      </c>
      <c r="X109" s="62">
        <f t="shared" si="16"/>
        <v>0.18117051914012361</v>
      </c>
      <c r="Y109" s="45">
        <v>0</v>
      </c>
      <c r="Z109" s="44">
        <v>1.7581516756371952E-3</v>
      </c>
      <c r="AA109" s="45">
        <v>0.81707132918423919</v>
      </c>
      <c r="AB109" s="47">
        <f t="shared" si="17"/>
        <v>0.81882948085987639</v>
      </c>
    </row>
    <row r="110" spans="1:28" s="50" customFormat="1" ht="13.5" customHeight="1" x14ac:dyDescent="0.2">
      <c r="A110" s="54">
        <v>382</v>
      </c>
      <c r="B110" s="34" t="s">
        <v>185</v>
      </c>
      <c r="C110" s="35">
        <v>1489</v>
      </c>
      <c r="D110" s="35">
        <v>35</v>
      </c>
      <c r="E110" s="35">
        <v>0</v>
      </c>
      <c r="F110" s="35">
        <v>4005</v>
      </c>
      <c r="G110" s="51"/>
      <c r="H110" s="53"/>
      <c r="I110" s="38">
        <v>1428.3</v>
      </c>
      <c r="J110" s="104">
        <f>I110/F110*1000</f>
        <v>356.62921348314609</v>
      </c>
      <c r="K110" s="39"/>
      <c r="L110" s="40">
        <v>346.38</v>
      </c>
      <c r="M110" s="104">
        <f>L110/F110*1000</f>
        <v>86.486891385767791</v>
      </c>
      <c r="N110" s="41"/>
      <c r="O110" s="42">
        <v>1081.92</v>
      </c>
      <c r="P110" s="104">
        <f>O110/F110*1000</f>
        <v>270.14232209737833</v>
      </c>
      <c r="Q110" s="52"/>
      <c r="R110" s="44">
        <v>1.4667786879507106E-2</v>
      </c>
      <c r="S110" s="45">
        <v>0</v>
      </c>
      <c r="T110" s="45">
        <v>0</v>
      </c>
      <c r="U110" s="45">
        <v>0.2278442904151789</v>
      </c>
      <c r="V110" s="45">
        <v>0</v>
      </c>
      <c r="W110" s="45">
        <v>0</v>
      </c>
      <c r="X110" s="62">
        <f t="shared" si="16"/>
        <v>0.24251207729468599</v>
      </c>
      <c r="Y110" s="45">
        <v>0</v>
      </c>
      <c r="Z110" s="44">
        <v>0</v>
      </c>
      <c r="AA110" s="45">
        <v>0.75748792270531407</v>
      </c>
      <c r="AB110" s="47">
        <f t="shared" si="17"/>
        <v>0.75748792270531407</v>
      </c>
    </row>
    <row r="111" spans="1:28" s="50" customFormat="1" ht="13.5" customHeight="1" x14ac:dyDescent="0.2">
      <c r="A111" s="54">
        <v>280</v>
      </c>
      <c r="B111" s="34" t="s">
        <v>120</v>
      </c>
      <c r="C111" s="35">
        <v>875</v>
      </c>
      <c r="D111" s="35">
        <v>0</v>
      </c>
      <c r="E111" s="35">
        <v>0</v>
      </c>
      <c r="F111" s="35">
        <v>2178</v>
      </c>
      <c r="G111" s="51"/>
      <c r="H111" s="53"/>
      <c r="I111" s="38">
        <v>746.87</v>
      </c>
      <c r="J111" s="104">
        <f>I111/F111*1000</f>
        <v>342.91551882460976</v>
      </c>
      <c r="K111" s="39"/>
      <c r="L111" s="40">
        <v>232.74</v>
      </c>
      <c r="M111" s="104">
        <f>L111/F111*1000</f>
        <v>106.85950413223141</v>
      </c>
      <c r="N111" s="41"/>
      <c r="O111" s="42">
        <v>514.13</v>
      </c>
      <c r="P111" s="104">
        <f>O111/F111*1000</f>
        <v>236.05601469237834</v>
      </c>
      <c r="Q111" s="52"/>
      <c r="R111" s="44">
        <v>1.5250311299155141E-2</v>
      </c>
      <c r="S111" s="45">
        <v>0</v>
      </c>
      <c r="T111" s="45">
        <v>3.0795185239733819E-3</v>
      </c>
      <c r="U111" s="45">
        <v>0.29329066638103019</v>
      </c>
      <c r="V111" s="45">
        <v>0</v>
      </c>
      <c r="W111" s="45">
        <v>0</v>
      </c>
      <c r="X111" s="62">
        <f t="shared" si="16"/>
        <v>0.31162049620415871</v>
      </c>
      <c r="Y111" s="45">
        <v>0</v>
      </c>
      <c r="Z111" s="44">
        <v>0</v>
      </c>
      <c r="AA111" s="45">
        <v>0.68837950379584134</v>
      </c>
      <c r="AB111" s="47">
        <f t="shared" si="17"/>
        <v>0.68837950379584134</v>
      </c>
    </row>
    <row r="112" spans="1:28" s="50" customFormat="1" ht="13.5" customHeight="1" x14ac:dyDescent="0.2">
      <c r="A112" s="54">
        <v>235</v>
      </c>
      <c r="B112" s="34" t="s">
        <v>30</v>
      </c>
      <c r="C112" s="35">
        <v>1031</v>
      </c>
      <c r="D112" s="35">
        <v>3</v>
      </c>
      <c r="E112" s="35">
        <v>0</v>
      </c>
      <c r="F112" s="35">
        <v>2886</v>
      </c>
      <c r="G112" s="51"/>
      <c r="H112" s="37"/>
      <c r="I112" s="38">
        <v>812.41</v>
      </c>
      <c r="J112" s="104">
        <f>I112/F112*1000</f>
        <v>281.5003465003465</v>
      </c>
      <c r="K112" s="39"/>
      <c r="L112" s="40">
        <v>432.42</v>
      </c>
      <c r="M112" s="104">
        <f>L112/F112*1000</f>
        <v>149.83367983367984</v>
      </c>
      <c r="N112" s="41"/>
      <c r="O112" s="42">
        <v>379.99</v>
      </c>
      <c r="P112" s="104">
        <f>O112/F112*1000</f>
        <v>131.66666666666669</v>
      </c>
      <c r="Q112" s="52"/>
      <c r="R112" s="44">
        <v>1.8574365160448542E-2</v>
      </c>
      <c r="S112" s="45">
        <v>0</v>
      </c>
      <c r="T112" s="45">
        <v>3.5942442855208576E-2</v>
      </c>
      <c r="U112" s="45">
        <v>0.34435814428675177</v>
      </c>
      <c r="V112" s="45">
        <v>0.1333932374047587</v>
      </c>
      <c r="W112" s="45">
        <v>0</v>
      </c>
      <c r="X112" s="62">
        <f t="shared" si="16"/>
        <v>0.5322681897071676</v>
      </c>
      <c r="Y112" s="45">
        <v>0</v>
      </c>
      <c r="Z112" s="44">
        <v>1.4770866926798045E-2</v>
      </c>
      <c r="AA112" s="45">
        <v>0.45296094336603443</v>
      </c>
      <c r="AB112" s="47">
        <f t="shared" si="17"/>
        <v>0.46773181029283245</v>
      </c>
    </row>
    <row r="113" spans="1:28" s="50" customFormat="1" ht="13.5" customHeight="1" x14ac:dyDescent="0.2">
      <c r="A113" s="54">
        <v>434</v>
      </c>
      <c r="B113" s="34" t="s">
        <v>94</v>
      </c>
      <c r="C113" s="35">
        <v>2856</v>
      </c>
      <c r="D113" s="35">
        <v>30</v>
      </c>
      <c r="E113" s="35">
        <v>0</v>
      </c>
      <c r="F113" s="35">
        <v>6194</v>
      </c>
      <c r="G113" s="51"/>
      <c r="H113" s="37"/>
      <c r="I113" s="38">
        <v>1328.23</v>
      </c>
      <c r="J113" s="104">
        <f>I113/F113*1000</f>
        <v>214.43816596706492</v>
      </c>
      <c r="K113" s="39"/>
      <c r="L113" s="40">
        <v>373.21</v>
      </c>
      <c r="M113" s="104">
        <f>L113/F113*1000</f>
        <v>60.253471101065543</v>
      </c>
      <c r="N113" s="41"/>
      <c r="O113" s="42">
        <v>955.02</v>
      </c>
      <c r="P113" s="104">
        <f>O113/F113*1000</f>
        <v>154.18469486599935</v>
      </c>
      <c r="Q113" s="52"/>
      <c r="R113" s="44">
        <v>2.4385836790314929E-2</v>
      </c>
      <c r="S113" s="45">
        <v>0</v>
      </c>
      <c r="T113" s="45">
        <v>0</v>
      </c>
      <c r="U113" s="45">
        <v>0.25659712549784297</v>
      </c>
      <c r="V113" s="80">
        <v>0</v>
      </c>
      <c r="W113" s="45">
        <v>0</v>
      </c>
      <c r="X113" s="62">
        <f t="shared" si="16"/>
        <v>0.28098296228815789</v>
      </c>
      <c r="Y113" s="45">
        <v>0</v>
      </c>
      <c r="Z113" s="44">
        <v>0</v>
      </c>
      <c r="AA113" s="45">
        <v>0.719017037711842</v>
      </c>
      <c r="AB113" s="47">
        <f t="shared" si="17"/>
        <v>0.719017037711842</v>
      </c>
    </row>
    <row r="114" spans="1:28" s="50" customFormat="1" ht="13.5" customHeight="1" x14ac:dyDescent="0.2">
      <c r="A114" s="54">
        <v>218</v>
      </c>
      <c r="B114" s="34" t="s">
        <v>138</v>
      </c>
      <c r="C114" s="35">
        <v>3944</v>
      </c>
      <c r="D114" s="35">
        <v>4</v>
      </c>
      <c r="E114" s="35">
        <v>65</v>
      </c>
      <c r="F114" s="35">
        <v>9326</v>
      </c>
      <c r="G114" s="51">
        <v>9353.0833333333339</v>
      </c>
      <c r="H114" s="53" t="s">
        <v>236</v>
      </c>
      <c r="I114" s="38">
        <v>2957.88</v>
      </c>
      <c r="J114" s="104">
        <f>I114/G114*1000</f>
        <v>316.24651407289929</v>
      </c>
      <c r="K114" s="39"/>
      <c r="L114" s="40">
        <v>772.08</v>
      </c>
      <c r="M114" s="104">
        <f>L114/G114*1000</f>
        <v>82.548179299161603</v>
      </c>
      <c r="N114" s="41"/>
      <c r="O114" s="42">
        <v>2185.8000000000002</v>
      </c>
      <c r="P114" s="104">
        <f>O114/G114*1000</f>
        <v>233.69833477373771</v>
      </c>
      <c r="Q114" s="52"/>
      <c r="R114" s="44">
        <v>1.6488160439233505E-2</v>
      </c>
      <c r="S114" s="45">
        <v>0</v>
      </c>
      <c r="T114" s="45">
        <v>6.7615995239833929E-2</v>
      </c>
      <c r="U114" s="45">
        <v>0.17692063234478747</v>
      </c>
      <c r="V114" s="45">
        <v>0</v>
      </c>
      <c r="W114" s="45">
        <v>0</v>
      </c>
      <c r="X114" s="62">
        <f t="shared" si="16"/>
        <v>0.26102478802385487</v>
      </c>
      <c r="Y114" s="45">
        <v>0</v>
      </c>
      <c r="Z114" s="44">
        <v>6.6466523320756754E-3</v>
      </c>
      <c r="AA114" s="45">
        <v>0.73232855964406929</v>
      </c>
      <c r="AB114" s="47">
        <f t="shared" si="17"/>
        <v>0.73897521197614502</v>
      </c>
    </row>
    <row r="115" spans="1:28" s="50" customFormat="1" ht="13.5" customHeight="1" x14ac:dyDescent="0.2">
      <c r="A115" s="54">
        <v>230</v>
      </c>
      <c r="B115" s="39" t="s">
        <v>169</v>
      </c>
      <c r="C115" s="57">
        <v>1218</v>
      </c>
      <c r="D115" s="57">
        <v>0</v>
      </c>
      <c r="E115" s="57">
        <v>100</v>
      </c>
      <c r="F115" s="57">
        <v>2803</v>
      </c>
      <c r="G115" s="58">
        <v>2844.6666666666665</v>
      </c>
      <c r="H115" s="53" t="s">
        <v>236</v>
      </c>
      <c r="I115" s="58">
        <v>932.47</v>
      </c>
      <c r="J115" s="58">
        <f>I115/G115*1000</f>
        <v>327.79587532224048</v>
      </c>
      <c r="K115" s="56" t="s">
        <v>237</v>
      </c>
      <c r="L115" s="59">
        <v>182.73</v>
      </c>
      <c r="M115" s="58">
        <f>L115/G115*1000</f>
        <v>64.235997187719704</v>
      </c>
      <c r="N115" s="39"/>
      <c r="O115" s="60">
        <v>749.74</v>
      </c>
      <c r="P115" s="58">
        <f>O115/G115*1000</f>
        <v>263.55987813452077</v>
      </c>
      <c r="Q115" s="56" t="s">
        <v>237</v>
      </c>
      <c r="R115" s="61">
        <v>1.5721685416152799E-2</v>
      </c>
      <c r="S115" s="61">
        <v>0</v>
      </c>
      <c r="T115" s="61">
        <v>1.1796626164916834E-3</v>
      </c>
      <c r="U115" s="61">
        <v>0.17906206097783306</v>
      </c>
      <c r="V115" s="61">
        <v>0</v>
      </c>
      <c r="W115" s="61">
        <v>0</v>
      </c>
      <c r="X115" s="62">
        <f t="shared" si="16"/>
        <v>0.19596340901047754</v>
      </c>
      <c r="Y115" s="61">
        <v>0</v>
      </c>
      <c r="Z115" s="61">
        <v>0</v>
      </c>
      <c r="AA115" s="61">
        <v>0.8040365909895224</v>
      </c>
      <c r="AB115" s="47">
        <f t="shared" si="17"/>
        <v>0.8040365909895224</v>
      </c>
    </row>
    <row r="116" spans="1:28" s="50" customFormat="1" ht="13.5" customHeight="1" x14ac:dyDescent="0.2">
      <c r="A116" s="54">
        <v>212</v>
      </c>
      <c r="B116" s="34" t="s">
        <v>52</v>
      </c>
      <c r="C116" s="35">
        <v>4697</v>
      </c>
      <c r="D116" s="35">
        <v>0</v>
      </c>
      <c r="E116" s="35">
        <v>670</v>
      </c>
      <c r="F116" s="35">
        <v>10506</v>
      </c>
      <c r="G116" s="51">
        <v>10785.166666666666</v>
      </c>
      <c r="H116" s="53" t="s">
        <v>236</v>
      </c>
      <c r="I116" s="38">
        <v>2920.61</v>
      </c>
      <c r="J116" s="104">
        <f>I116/G116*1000</f>
        <v>270.7987822781289</v>
      </c>
      <c r="K116" s="39"/>
      <c r="L116" s="81">
        <v>887.85</v>
      </c>
      <c r="M116" s="104">
        <f>L116/G116*1000</f>
        <v>82.321398216686504</v>
      </c>
      <c r="N116" s="41"/>
      <c r="O116" s="42">
        <v>2032.76</v>
      </c>
      <c r="P116" s="104">
        <f>O116/G116*1000</f>
        <v>188.47738406144242</v>
      </c>
      <c r="Q116" s="52"/>
      <c r="R116" s="44">
        <v>1.8814562711214438E-2</v>
      </c>
      <c r="S116" s="45">
        <v>0</v>
      </c>
      <c r="T116" s="45">
        <v>6.2452706797552562E-2</v>
      </c>
      <c r="U116" s="45">
        <v>0.22046079414916744</v>
      </c>
      <c r="V116" s="45">
        <v>0</v>
      </c>
      <c r="W116" s="45">
        <v>2.2666497752181908E-3</v>
      </c>
      <c r="X116" s="62">
        <f t="shared" si="16"/>
        <v>0.30399471343315265</v>
      </c>
      <c r="Y116" s="45">
        <v>0</v>
      </c>
      <c r="Z116" s="44">
        <v>1.9824625677512574E-3</v>
      </c>
      <c r="AA116" s="45">
        <v>0.69402282399909609</v>
      </c>
      <c r="AB116" s="47">
        <f t="shared" si="17"/>
        <v>0.69600528656684735</v>
      </c>
    </row>
    <row r="117" spans="1:28" s="50" customFormat="1" ht="13.5" customHeight="1" x14ac:dyDescent="0.2">
      <c r="A117" s="54">
        <v>389</v>
      </c>
      <c r="B117" s="34" t="s">
        <v>78</v>
      </c>
      <c r="C117" s="35">
        <v>6653</v>
      </c>
      <c r="D117" s="35">
        <v>0</v>
      </c>
      <c r="E117" s="35">
        <v>348</v>
      </c>
      <c r="F117" s="35">
        <v>13373</v>
      </c>
      <c r="G117" s="51">
        <v>13518</v>
      </c>
      <c r="H117" s="53" t="s">
        <v>236</v>
      </c>
      <c r="I117" s="38">
        <v>3448.26</v>
      </c>
      <c r="J117" s="104">
        <f>I117/G117*1000</f>
        <v>255.08655126498005</v>
      </c>
      <c r="K117" s="39"/>
      <c r="L117" s="40">
        <v>1121.92</v>
      </c>
      <c r="M117" s="104">
        <f>L117/G117*1000</f>
        <v>82.994525817428624</v>
      </c>
      <c r="N117" s="41"/>
      <c r="O117" s="42">
        <v>2326.34</v>
      </c>
      <c r="P117" s="104">
        <f>O117/G117*1000</f>
        <v>172.09202544755144</v>
      </c>
      <c r="Q117" s="52"/>
      <c r="R117" s="44">
        <v>2.028269330038918E-2</v>
      </c>
      <c r="S117" s="45">
        <v>0</v>
      </c>
      <c r="T117" s="45">
        <v>1.5080069368319094E-2</v>
      </c>
      <c r="U117" s="45">
        <v>0.27126144780265987</v>
      </c>
      <c r="V117" s="45">
        <v>1.8734086176796411E-2</v>
      </c>
      <c r="W117" s="45">
        <v>0</v>
      </c>
      <c r="X117" s="62">
        <f t="shared" si="16"/>
        <v>0.32535829664816451</v>
      </c>
      <c r="Y117" s="45">
        <v>0</v>
      </c>
      <c r="Z117" s="44">
        <v>7.8793362449467268E-3</v>
      </c>
      <c r="AA117" s="45">
        <v>0.66676236710688863</v>
      </c>
      <c r="AB117" s="47">
        <f t="shared" si="17"/>
        <v>0.67464170335183538</v>
      </c>
    </row>
    <row r="118" spans="1:28" s="50" customFormat="1" ht="13.5" customHeight="1" x14ac:dyDescent="0.2">
      <c r="A118" s="54">
        <v>555</v>
      </c>
      <c r="B118" s="34" t="s">
        <v>164</v>
      </c>
      <c r="C118" s="35">
        <v>5254</v>
      </c>
      <c r="D118" s="35">
        <v>0</v>
      </c>
      <c r="E118" s="35">
        <v>0</v>
      </c>
      <c r="F118" s="35">
        <v>9480</v>
      </c>
      <c r="G118" s="51"/>
      <c r="H118" s="53"/>
      <c r="I118" s="38">
        <v>12120.36</v>
      </c>
      <c r="J118" s="104">
        <f>I118/F118*1000</f>
        <v>1278.5189873417721</v>
      </c>
      <c r="K118" s="39"/>
      <c r="L118" s="40">
        <v>2251.67</v>
      </c>
      <c r="M118" s="104">
        <f>L118/F118*1000</f>
        <v>237.51793248945148</v>
      </c>
      <c r="N118" s="41"/>
      <c r="O118" s="42">
        <v>9868.69</v>
      </c>
      <c r="P118" s="104">
        <f>O118/F118*1000</f>
        <v>1041.0010548523207</v>
      </c>
      <c r="Q118" s="52"/>
      <c r="R118" s="44">
        <v>4.0906375718212989E-3</v>
      </c>
      <c r="S118" s="45">
        <v>0</v>
      </c>
      <c r="T118" s="45">
        <v>2.1022477880194977E-2</v>
      </c>
      <c r="U118" s="45">
        <v>0.1606627195891871</v>
      </c>
      <c r="V118" s="45">
        <v>0</v>
      </c>
      <c r="W118" s="45">
        <v>0</v>
      </c>
      <c r="X118" s="46">
        <f t="shared" si="16"/>
        <v>0.18577583504120337</v>
      </c>
      <c r="Y118" s="45">
        <v>0</v>
      </c>
      <c r="Z118" s="44">
        <v>0</v>
      </c>
      <c r="AA118" s="45">
        <v>0.81422416495879657</v>
      </c>
      <c r="AB118" s="47">
        <f t="shared" si="17"/>
        <v>0.81422416495879657</v>
      </c>
    </row>
    <row r="119" spans="1:28" s="50" customFormat="1" ht="13.5" customHeight="1" x14ac:dyDescent="0.2">
      <c r="A119" s="54">
        <v>786</v>
      </c>
      <c r="B119" s="34" t="s">
        <v>131</v>
      </c>
      <c r="C119" s="35">
        <v>19199</v>
      </c>
      <c r="D119" s="35">
        <v>0</v>
      </c>
      <c r="E119" s="35">
        <v>1914</v>
      </c>
      <c r="F119" s="35">
        <v>45212</v>
      </c>
      <c r="G119" s="51">
        <v>46009.5</v>
      </c>
      <c r="H119" s="53" t="s">
        <v>236</v>
      </c>
      <c r="I119" s="38">
        <v>18053.47</v>
      </c>
      <c r="J119" s="104">
        <f t="shared" ref="J119:J124" si="21">I119/G119*1000</f>
        <v>392.38570295265112</v>
      </c>
      <c r="K119" s="39"/>
      <c r="L119" s="40">
        <v>4353</v>
      </c>
      <c r="M119" s="104">
        <f t="shared" ref="M119:M124" si="22">L119/G119*1000</f>
        <v>94.610895575913659</v>
      </c>
      <c r="N119" s="41"/>
      <c r="O119" s="42">
        <v>13700.47</v>
      </c>
      <c r="P119" s="104">
        <f t="shared" ref="P119:P124" si="23">O119/G119*1000</f>
        <v>297.77480737673739</v>
      </c>
      <c r="Q119" s="43"/>
      <c r="R119" s="44">
        <v>1.3097759045767932E-2</v>
      </c>
      <c r="S119" s="45">
        <v>0</v>
      </c>
      <c r="T119" s="45">
        <v>3.5555491548162205E-2</v>
      </c>
      <c r="U119" s="45">
        <v>0.17174980765470568</v>
      </c>
      <c r="V119" s="45">
        <v>1.8809126444943824E-2</v>
      </c>
      <c r="W119" s="45">
        <v>1.9048969533280859E-3</v>
      </c>
      <c r="X119" s="62">
        <f t="shared" si="16"/>
        <v>0.2411170816469077</v>
      </c>
      <c r="Y119" s="45">
        <v>0</v>
      </c>
      <c r="Z119" s="44">
        <v>1.4085934726121901E-3</v>
      </c>
      <c r="AA119" s="45">
        <v>0.75747432488048005</v>
      </c>
      <c r="AB119" s="47">
        <f t="shared" si="17"/>
        <v>0.7588829183530923</v>
      </c>
    </row>
    <row r="120" spans="1:28" s="50" customFormat="1" ht="13.5" customHeight="1" x14ac:dyDescent="0.2">
      <c r="A120" s="54">
        <v>550</v>
      </c>
      <c r="B120" s="34" t="s">
        <v>132</v>
      </c>
      <c r="C120" s="35">
        <v>3614</v>
      </c>
      <c r="D120" s="35">
        <v>0</v>
      </c>
      <c r="E120" s="35">
        <v>1200</v>
      </c>
      <c r="F120" s="35">
        <v>3519</v>
      </c>
      <c r="G120" s="51">
        <v>4019</v>
      </c>
      <c r="H120" s="53" t="s">
        <v>236</v>
      </c>
      <c r="I120" s="38">
        <v>1312.56</v>
      </c>
      <c r="J120" s="104">
        <f t="shared" si="21"/>
        <v>326.58870365762624</v>
      </c>
      <c r="K120" s="56" t="s">
        <v>239</v>
      </c>
      <c r="L120" s="40">
        <v>292</v>
      </c>
      <c r="M120" s="104">
        <f t="shared" si="22"/>
        <v>72.654889275939283</v>
      </c>
      <c r="N120" s="56" t="s">
        <v>239</v>
      </c>
      <c r="O120" s="42">
        <v>1020.56</v>
      </c>
      <c r="P120" s="104">
        <f t="shared" si="23"/>
        <v>253.933814381687</v>
      </c>
      <c r="Q120" s="56" t="s">
        <v>239</v>
      </c>
      <c r="R120" s="44">
        <v>1.4018406777594928E-2</v>
      </c>
      <c r="S120" s="45">
        <v>0</v>
      </c>
      <c r="T120" s="45">
        <v>0</v>
      </c>
      <c r="U120" s="45">
        <v>0.2081428658499421</v>
      </c>
      <c r="V120" s="45">
        <v>0</v>
      </c>
      <c r="W120" s="45">
        <v>3.0515176449076614E-4</v>
      </c>
      <c r="X120" s="62">
        <f t="shared" si="16"/>
        <v>0.2224664243920278</v>
      </c>
      <c r="Y120" s="45">
        <v>0</v>
      </c>
      <c r="Z120" s="44">
        <v>1.7218260498567683E-3</v>
      </c>
      <c r="AA120" s="45">
        <v>0.77581215334918019</v>
      </c>
      <c r="AB120" s="47">
        <f t="shared" si="17"/>
        <v>0.77753397939903701</v>
      </c>
    </row>
    <row r="121" spans="1:28" s="50" customFormat="1" ht="13.5" customHeight="1" x14ac:dyDescent="0.2">
      <c r="A121" s="54">
        <v>249</v>
      </c>
      <c r="B121" s="34" t="s">
        <v>204</v>
      </c>
      <c r="C121" s="35">
        <v>9618</v>
      </c>
      <c r="D121" s="35">
        <v>749</v>
      </c>
      <c r="E121" s="35">
        <v>188</v>
      </c>
      <c r="F121" s="35">
        <v>22920</v>
      </c>
      <c r="G121" s="51">
        <v>22998.333333333332</v>
      </c>
      <c r="H121" s="53" t="s">
        <v>236</v>
      </c>
      <c r="I121" s="38">
        <v>11482.7</v>
      </c>
      <c r="J121" s="104">
        <f t="shared" si="21"/>
        <v>499.2840060873977</v>
      </c>
      <c r="K121" s="56" t="s">
        <v>237</v>
      </c>
      <c r="L121" s="40">
        <v>1195.27</v>
      </c>
      <c r="M121" s="104">
        <f t="shared" si="22"/>
        <v>51.972026958475254</v>
      </c>
      <c r="N121" s="41"/>
      <c r="O121" s="42">
        <v>10287.43</v>
      </c>
      <c r="P121" s="104">
        <f t="shared" si="23"/>
        <v>447.31197912892242</v>
      </c>
      <c r="Q121" s="56" t="s">
        <v>237</v>
      </c>
      <c r="R121" s="44">
        <v>1.0439182422252606E-2</v>
      </c>
      <c r="S121" s="45">
        <v>0</v>
      </c>
      <c r="T121" s="45">
        <v>1.0885941459761204E-2</v>
      </c>
      <c r="U121" s="45">
        <v>8.2767990106856398E-2</v>
      </c>
      <c r="V121" s="45">
        <v>0</v>
      </c>
      <c r="W121" s="45">
        <v>0</v>
      </c>
      <c r="X121" s="62">
        <f t="shared" si="16"/>
        <v>0.10409311398887021</v>
      </c>
      <c r="Y121" s="45">
        <v>0</v>
      </c>
      <c r="Z121" s="44">
        <v>1.8715110557621464E-3</v>
      </c>
      <c r="AA121" s="45">
        <v>0.89403537495536767</v>
      </c>
      <c r="AB121" s="47">
        <f t="shared" si="17"/>
        <v>0.89590688601112978</v>
      </c>
    </row>
    <row r="122" spans="1:28" s="50" customFormat="1" ht="13.5" customHeight="1" x14ac:dyDescent="0.2">
      <c r="A122" s="54">
        <v>369</v>
      </c>
      <c r="B122" s="34" t="s">
        <v>65</v>
      </c>
      <c r="C122" s="35">
        <v>4484</v>
      </c>
      <c r="D122" s="35">
        <v>68</v>
      </c>
      <c r="E122" s="35">
        <v>3182</v>
      </c>
      <c r="F122" s="35">
        <v>3259</v>
      </c>
      <c r="G122" s="51">
        <v>4584.8333333333339</v>
      </c>
      <c r="H122" s="53" t="s">
        <v>236</v>
      </c>
      <c r="I122" s="38">
        <v>1838.65</v>
      </c>
      <c r="J122" s="104">
        <f t="shared" si="21"/>
        <v>401.02875422588966</v>
      </c>
      <c r="K122" s="39"/>
      <c r="L122" s="40">
        <v>708.57</v>
      </c>
      <c r="M122" s="104">
        <f t="shared" si="22"/>
        <v>154.54651205060159</v>
      </c>
      <c r="N122" s="41"/>
      <c r="O122" s="42">
        <v>1130.08</v>
      </c>
      <c r="P122" s="104">
        <f t="shared" si="23"/>
        <v>246.48224217528806</v>
      </c>
      <c r="Q122" s="52"/>
      <c r="R122" s="44">
        <v>9.2676692138253594E-3</v>
      </c>
      <c r="S122" s="45">
        <v>0</v>
      </c>
      <c r="T122" s="45">
        <v>7.6142822179316338E-2</v>
      </c>
      <c r="U122" s="45">
        <v>0.29765316944497316</v>
      </c>
      <c r="V122" s="45">
        <v>2.311478530443532E-3</v>
      </c>
      <c r="W122" s="45">
        <v>0</v>
      </c>
      <c r="X122" s="62">
        <f t="shared" si="16"/>
        <v>0.38537513936855838</v>
      </c>
      <c r="Y122" s="45">
        <v>0</v>
      </c>
      <c r="Z122" s="44">
        <v>1.5881217197400265E-3</v>
      </c>
      <c r="AA122" s="45">
        <v>0.61303673891170152</v>
      </c>
      <c r="AB122" s="47">
        <f t="shared" si="17"/>
        <v>0.61462486063144151</v>
      </c>
    </row>
    <row r="123" spans="1:28" s="50" customFormat="1" ht="13.5" customHeight="1" x14ac:dyDescent="0.2">
      <c r="A123" s="54">
        <v>551</v>
      </c>
      <c r="B123" s="34" t="s">
        <v>150</v>
      </c>
      <c r="C123" s="35">
        <v>1304</v>
      </c>
      <c r="D123" s="35">
        <v>30</v>
      </c>
      <c r="E123" s="35">
        <v>204</v>
      </c>
      <c r="F123" s="35">
        <v>2569</v>
      </c>
      <c r="G123" s="51">
        <v>2654</v>
      </c>
      <c r="H123" s="53" t="s">
        <v>236</v>
      </c>
      <c r="I123" s="38">
        <v>1624.73</v>
      </c>
      <c r="J123" s="104">
        <f t="shared" si="21"/>
        <v>612.18161266013556</v>
      </c>
      <c r="K123" s="56" t="s">
        <v>239</v>
      </c>
      <c r="L123" s="40">
        <v>350.37</v>
      </c>
      <c r="M123" s="104">
        <f t="shared" si="22"/>
        <v>132.0158251695554</v>
      </c>
      <c r="N123" s="56" t="s">
        <v>239</v>
      </c>
      <c r="O123" s="42">
        <v>1274.3599999999999</v>
      </c>
      <c r="P123" s="104">
        <f t="shared" si="23"/>
        <v>480.16578749058021</v>
      </c>
      <c r="Q123" s="56" t="s">
        <v>239</v>
      </c>
      <c r="R123" s="44">
        <v>8.2721436792574758E-3</v>
      </c>
      <c r="S123" s="45">
        <v>0</v>
      </c>
      <c r="T123" s="45">
        <v>3.6683018101469164E-2</v>
      </c>
      <c r="U123" s="45">
        <v>0.17069297667920208</v>
      </c>
      <c r="V123" s="45">
        <v>0</v>
      </c>
      <c r="W123" s="45">
        <v>0</v>
      </c>
      <c r="X123" s="62">
        <f t="shared" si="16"/>
        <v>0.21564813845992872</v>
      </c>
      <c r="Y123" s="45">
        <v>0</v>
      </c>
      <c r="Z123" s="44">
        <v>4.3822665919875919E-3</v>
      </c>
      <c r="AA123" s="45">
        <v>0.77996959494808371</v>
      </c>
      <c r="AB123" s="47">
        <f t="shared" si="17"/>
        <v>0.7843518615400713</v>
      </c>
    </row>
    <row r="124" spans="1:28" s="50" customFormat="1" ht="13.5" customHeight="1" x14ac:dyDescent="0.2">
      <c r="A124" s="54">
        <v>128</v>
      </c>
      <c r="B124" s="34" t="s">
        <v>109</v>
      </c>
      <c r="C124" s="35">
        <v>1411</v>
      </c>
      <c r="D124" s="35">
        <v>2</v>
      </c>
      <c r="E124" s="35">
        <v>83</v>
      </c>
      <c r="F124" s="35">
        <v>3433</v>
      </c>
      <c r="G124" s="51">
        <v>3467.5833333333335</v>
      </c>
      <c r="H124" s="53" t="s">
        <v>236</v>
      </c>
      <c r="I124" s="38">
        <v>1538.56</v>
      </c>
      <c r="J124" s="104">
        <f t="shared" si="21"/>
        <v>443.69806060897355</v>
      </c>
      <c r="K124" s="39"/>
      <c r="L124" s="40">
        <v>730.29</v>
      </c>
      <c r="M124" s="104">
        <f t="shared" si="22"/>
        <v>210.60488813054238</v>
      </c>
      <c r="N124" s="41"/>
      <c r="O124" s="42">
        <v>808.27</v>
      </c>
      <c r="P124" s="104">
        <f t="shared" si="23"/>
        <v>233.09317247843117</v>
      </c>
      <c r="Q124" s="52"/>
      <c r="R124" s="44">
        <v>1.1666753327787022E-2</v>
      </c>
      <c r="S124" s="45">
        <v>0</v>
      </c>
      <c r="T124" s="45">
        <v>0</v>
      </c>
      <c r="U124" s="45">
        <v>0.46299136855241269</v>
      </c>
      <c r="V124" s="45">
        <v>0</v>
      </c>
      <c r="W124" s="45">
        <v>0</v>
      </c>
      <c r="X124" s="62">
        <f t="shared" si="16"/>
        <v>0.47465812188019973</v>
      </c>
      <c r="Y124" s="45">
        <v>0</v>
      </c>
      <c r="Z124" s="44">
        <v>0</v>
      </c>
      <c r="AA124" s="45">
        <v>0.52534187811980038</v>
      </c>
      <c r="AB124" s="47">
        <f t="shared" si="17"/>
        <v>0.52534187811980038</v>
      </c>
    </row>
    <row r="125" spans="1:28" s="50" customFormat="1" ht="13.5" customHeight="1" x14ac:dyDescent="0.2">
      <c r="A125" s="54">
        <v>533</v>
      </c>
      <c r="B125" s="34" t="s">
        <v>113</v>
      </c>
      <c r="C125" s="35">
        <v>3735</v>
      </c>
      <c r="D125" s="35">
        <v>0</v>
      </c>
      <c r="E125" s="35">
        <v>0</v>
      </c>
      <c r="F125" s="35">
        <v>9233</v>
      </c>
      <c r="G125" s="51"/>
      <c r="H125" s="37"/>
      <c r="I125" s="38">
        <v>2745.52</v>
      </c>
      <c r="J125" s="104">
        <v>297.35947146106355</v>
      </c>
      <c r="K125" s="56" t="s">
        <v>237</v>
      </c>
      <c r="L125" s="82">
        <v>547.64</v>
      </c>
      <c r="M125" s="104">
        <f>L125/F125*1000</f>
        <v>59.313332611285603</v>
      </c>
      <c r="N125" s="83"/>
      <c r="O125" s="84">
        <v>2197.88</v>
      </c>
      <c r="P125" s="104">
        <f>O125/F125*1000</f>
        <v>238.04613884977798</v>
      </c>
      <c r="Q125" s="56" t="s">
        <v>237</v>
      </c>
      <c r="R125" s="68">
        <v>1.7588653515545324E-2</v>
      </c>
      <c r="S125" s="85">
        <v>0</v>
      </c>
      <c r="T125" s="85">
        <v>0</v>
      </c>
      <c r="U125" s="85">
        <v>3.5075322707538097E-2</v>
      </c>
      <c r="V125" s="85">
        <v>0.14680279145662753</v>
      </c>
      <c r="W125" s="85">
        <v>0</v>
      </c>
      <c r="X125" s="62">
        <f t="shared" si="16"/>
        <v>0.19946676767971094</v>
      </c>
      <c r="Y125" s="85">
        <v>0</v>
      </c>
      <c r="Z125" s="44">
        <v>0</v>
      </c>
      <c r="AA125" s="45">
        <v>0.80053323232028906</v>
      </c>
      <c r="AB125" s="47">
        <f t="shared" si="17"/>
        <v>0.80053323232028906</v>
      </c>
    </row>
    <row r="126" spans="1:28" s="50" customFormat="1" ht="13.5" customHeight="1" x14ac:dyDescent="0.2">
      <c r="A126" s="54">
        <v>552</v>
      </c>
      <c r="B126" s="34" t="s">
        <v>145</v>
      </c>
      <c r="C126" s="35">
        <v>1574</v>
      </c>
      <c r="D126" s="35">
        <v>1</v>
      </c>
      <c r="E126" s="35">
        <v>360</v>
      </c>
      <c r="F126" s="35">
        <v>2600</v>
      </c>
      <c r="G126" s="51">
        <v>2750</v>
      </c>
      <c r="H126" s="53" t="s">
        <v>236</v>
      </c>
      <c r="I126" s="38">
        <v>1031.25</v>
      </c>
      <c r="J126" s="104">
        <f>I126/G126*1000</f>
        <v>375</v>
      </c>
      <c r="K126" s="39"/>
      <c r="L126" s="40">
        <v>235.69</v>
      </c>
      <c r="M126" s="104">
        <f>L126/G126*1000</f>
        <v>85.705454545454543</v>
      </c>
      <c r="N126" s="41"/>
      <c r="O126" s="42">
        <v>795.56</v>
      </c>
      <c r="P126" s="104">
        <f>O126/G126*1000</f>
        <v>289.29454545454541</v>
      </c>
      <c r="Q126" s="43"/>
      <c r="R126" s="44">
        <v>1.3187878787878788E-2</v>
      </c>
      <c r="S126" s="45">
        <v>0</v>
      </c>
      <c r="T126" s="45">
        <v>1.2121212121212121E-2</v>
      </c>
      <c r="U126" s="45">
        <v>0.20323878787878788</v>
      </c>
      <c r="V126" s="45">
        <v>0</v>
      </c>
      <c r="W126" s="45">
        <v>0</v>
      </c>
      <c r="X126" s="62">
        <f t="shared" si="16"/>
        <v>0.2285478787878788</v>
      </c>
      <c r="Y126" s="45">
        <v>0</v>
      </c>
      <c r="Z126" s="44">
        <v>6.5066666666666667E-3</v>
      </c>
      <c r="AA126" s="45">
        <v>0.7649454545454546</v>
      </c>
      <c r="AB126" s="47">
        <f t="shared" si="17"/>
        <v>0.77145212121212126</v>
      </c>
    </row>
    <row r="127" spans="1:28" s="50" customFormat="1" ht="13.5" customHeight="1" x14ac:dyDescent="0.2">
      <c r="A127" s="54">
        <v>516</v>
      </c>
      <c r="B127" s="86" t="s">
        <v>149</v>
      </c>
      <c r="C127" s="35">
        <v>3541</v>
      </c>
      <c r="D127" s="35">
        <v>0</v>
      </c>
      <c r="E127" s="35">
        <v>1774</v>
      </c>
      <c r="F127" s="35">
        <v>5180</v>
      </c>
      <c r="G127" s="51">
        <v>5919.166666666667</v>
      </c>
      <c r="H127" s="53" t="s">
        <v>236</v>
      </c>
      <c r="I127" s="38">
        <v>2552.2399999999998</v>
      </c>
      <c r="J127" s="104">
        <v>431.1823173307053</v>
      </c>
      <c r="K127" s="39"/>
      <c r="L127" s="40">
        <v>584.96</v>
      </c>
      <c r="M127" s="104">
        <v>98.824721948472472</v>
      </c>
      <c r="N127" s="41"/>
      <c r="O127" s="42">
        <v>1967.28</v>
      </c>
      <c r="P127" s="104">
        <v>332.35759538223289</v>
      </c>
      <c r="Q127" s="52"/>
      <c r="R127" s="44">
        <v>1.0614205560605586E-2</v>
      </c>
      <c r="S127" s="45">
        <v>1.9590634109644864E-3</v>
      </c>
      <c r="T127" s="45">
        <v>8.7178321787919635E-2</v>
      </c>
      <c r="U127" s="45">
        <v>0.12834216217910543</v>
      </c>
      <c r="V127" s="45">
        <v>1.0814030028523964E-3</v>
      </c>
      <c r="W127" s="45">
        <v>1.9590634109644862E-5</v>
      </c>
      <c r="X127" s="62">
        <v>0.22919474657555716</v>
      </c>
      <c r="Y127" s="45">
        <v>0</v>
      </c>
      <c r="Z127" s="44">
        <v>5.7949095696329502E-3</v>
      </c>
      <c r="AA127" s="45">
        <v>0.76501034385480993</v>
      </c>
      <c r="AB127" s="47">
        <v>0.77080525342444284</v>
      </c>
    </row>
    <row r="128" spans="1:28" s="50" customFormat="1" ht="13.5" customHeight="1" x14ac:dyDescent="0.2">
      <c r="A128" s="54">
        <v>736</v>
      </c>
      <c r="B128" s="34" t="s">
        <v>157</v>
      </c>
      <c r="C128" s="35">
        <v>1363</v>
      </c>
      <c r="D128" s="35">
        <v>0</v>
      </c>
      <c r="E128" s="35">
        <v>0</v>
      </c>
      <c r="F128" s="35">
        <v>2789</v>
      </c>
      <c r="G128" s="51"/>
      <c r="H128" s="37"/>
      <c r="I128" s="38">
        <v>1879.65</v>
      </c>
      <c r="J128" s="104">
        <f>I128/F128*1000</f>
        <v>673.95123700250997</v>
      </c>
      <c r="K128" s="39"/>
      <c r="L128" s="40">
        <v>328.02</v>
      </c>
      <c r="M128" s="104">
        <f>L128/F128*1000</f>
        <v>117.61204732879168</v>
      </c>
      <c r="N128" s="41"/>
      <c r="O128" s="42">
        <v>1551.63</v>
      </c>
      <c r="P128" s="104">
        <f>O128/F128*1000</f>
        <v>556.33918967371824</v>
      </c>
      <c r="Q128" s="52"/>
      <c r="R128" s="44">
        <v>7.7620833665842043E-3</v>
      </c>
      <c r="S128" s="45">
        <v>0</v>
      </c>
      <c r="T128" s="45">
        <v>0</v>
      </c>
      <c r="U128" s="45">
        <v>0.15015561407708883</v>
      </c>
      <c r="V128" s="45">
        <v>1.6593514750086451E-2</v>
      </c>
      <c r="W128" s="45">
        <v>0</v>
      </c>
      <c r="X128" s="62">
        <f t="shared" si="16"/>
        <v>0.17451121219375948</v>
      </c>
      <c r="Y128" s="45">
        <v>0</v>
      </c>
      <c r="Z128" s="44">
        <v>4.0220253770648787E-3</v>
      </c>
      <c r="AA128" s="45">
        <v>0.8214667624291756</v>
      </c>
      <c r="AB128" s="47">
        <f t="shared" si="17"/>
        <v>0.82548878780624046</v>
      </c>
    </row>
    <row r="129" spans="1:28" s="50" customFormat="1" ht="13.5" customHeight="1" x14ac:dyDescent="0.2">
      <c r="A129" s="54">
        <v>971</v>
      </c>
      <c r="B129" s="34" t="s">
        <v>88</v>
      </c>
      <c r="C129" s="35">
        <v>5566</v>
      </c>
      <c r="D129" s="35">
        <v>248</v>
      </c>
      <c r="E129" s="35">
        <v>0</v>
      </c>
      <c r="F129" s="35">
        <v>15628</v>
      </c>
      <c r="G129" s="79"/>
      <c r="H129" s="37"/>
      <c r="I129" s="38">
        <v>3927.21</v>
      </c>
      <c r="J129" s="104">
        <f>I129/F129*1000</f>
        <v>251.29319170719222</v>
      </c>
      <c r="K129" s="66" t="s">
        <v>239</v>
      </c>
      <c r="L129" s="40">
        <v>1541.0723800000001</v>
      </c>
      <c r="M129" s="104">
        <f>L129/F129*1000</f>
        <v>98.60969925774252</v>
      </c>
      <c r="N129" s="66" t="s">
        <v>239</v>
      </c>
      <c r="O129" s="42">
        <v>2386.13762</v>
      </c>
      <c r="P129" s="104">
        <f>O129/F129*1000</f>
        <v>152.68349244944972</v>
      </c>
      <c r="Q129" s="66" t="s">
        <v>239</v>
      </c>
      <c r="R129" s="44">
        <v>2.0811212030932901E-2</v>
      </c>
      <c r="S129" s="47">
        <v>0</v>
      </c>
      <c r="T129" s="47">
        <v>6.1621354600339675E-3</v>
      </c>
      <c r="U129" s="47">
        <v>0.30121893150608192</v>
      </c>
      <c r="V129" s="47">
        <v>6.3373234433605541E-2</v>
      </c>
      <c r="W129" s="47">
        <v>8.4344356426063294E-4</v>
      </c>
      <c r="X129" s="62">
        <f t="shared" si="16"/>
        <v>0.39240895699491496</v>
      </c>
      <c r="Y129" s="47">
        <v>0</v>
      </c>
      <c r="Z129" s="55">
        <v>4.3536301852969408E-3</v>
      </c>
      <c r="AA129" s="47">
        <v>0.60323741281978804</v>
      </c>
      <c r="AB129" s="47">
        <f t="shared" si="17"/>
        <v>0.60759104300508493</v>
      </c>
    </row>
    <row r="130" spans="1:28" s="50" customFormat="1" ht="13.5" customHeight="1" x14ac:dyDescent="0.2">
      <c r="A130" s="54">
        <v>567</v>
      </c>
      <c r="B130" s="34" t="s">
        <v>85</v>
      </c>
      <c r="C130" s="35">
        <v>2970</v>
      </c>
      <c r="D130" s="35">
        <v>15</v>
      </c>
      <c r="E130" s="35">
        <v>775</v>
      </c>
      <c r="F130" s="35">
        <v>4186</v>
      </c>
      <c r="G130" s="51">
        <v>4508.916666666667</v>
      </c>
      <c r="H130" s="53" t="s">
        <v>236</v>
      </c>
      <c r="I130" s="38">
        <v>2173.23</v>
      </c>
      <c r="J130" s="104">
        <f>I130/G130*1000</f>
        <v>481.98495573585672</v>
      </c>
      <c r="K130" s="39"/>
      <c r="L130" s="40">
        <v>762.83</v>
      </c>
      <c r="M130" s="104">
        <f>L130/G130*1000</f>
        <v>169.18254569649028</v>
      </c>
      <c r="N130" s="41"/>
      <c r="O130" s="42">
        <v>1410.4</v>
      </c>
      <c r="P130" s="104">
        <f>O130/G130*1000</f>
        <v>312.80241003936641</v>
      </c>
      <c r="Q130" s="52"/>
      <c r="R130" s="44">
        <v>1.0072564799860117E-2</v>
      </c>
      <c r="S130" s="45">
        <v>0</v>
      </c>
      <c r="T130" s="45">
        <v>2.1304693934834324E-2</v>
      </c>
      <c r="U130" s="45">
        <v>0.31963482926335451</v>
      </c>
      <c r="V130" s="45">
        <v>0</v>
      </c>
      <c r="W130" s="45">
        <v>0</v>
      </c>
      <c r="X130" s="62">
        <f t="shared" ref="X130:X163" si="24">R130+S130+T130+U130+V130+W130</f>
        <v>0.35101208799804895</v>
      </c>
      <c r="Y130" s="45">
        <v>0</v>
      </c>
      <c r="Z130" s="44">
        <v>3.823801438411949E-3</v>
      </c>
      <c r="AA130" s="45">
        <v>0.64516411056353906</v>
      </c>
      <c r="AB130" s="47">
        <f t="shared" si="17"/>
        <v>0.64898791200195105</v>
      </c>
    </row>
    <row r="131" spans="1:28" s="50" customFormat="1" ht="13.5" customHeight="1" x14ac:dyDescent="0.2">
      <c r="A131" s="54">
        <v>503</v>
      </c>
      <c r="B131" s="34" t="s">
        <v>195</v>
      </c>
      <c r="C131" s="35">
        <v>2905</v>
      </c>
      <c r="D131" s="35">
        <v>0</v>
      </c>
      <c r="E131" s="35">
        <v>75</v>
      </c>
      <c r="F131" s="35">
        <v>7865</v>
      </c>
      <c r="G131" s="51">
        <v>7896.25</v>
      </c>
      <c r="H131" s="53" t="s">
        <v>236</v>
      </c>
      <c r="I131" s="38">
        <v>2577.08</v>
      </c>
      <c r="J131" s="104">
        <f>I131/G131*1000</f>
        <v>326.36757954725346</v>
      </c>
      <c r="K131" s="39"/>
      <c r="L131" s="40">
        <v>308.45999999999998</v>
      </c>
      <c r="M131" s="104">
        <f>L131/G131*1000</f>
        <v>39.064112711730246</v>
      </c>
      <c r="N131" s="41"/>
      <c r="O131" s="42">
        <v>2268.62</v>
      </c>
      <c r="P131" s="104">
        <f>O131/G131*1000</f>
        <v>287.30346683552318</v>
      </c>
      <c r="Q131" s="52"/>
      <c r="R131" s="44">
        <v>1.5959923634501064E-2</v>
      </c>
      <c r="S131" s="45">
        <v>0</v>
      </c>
      <c r="T131" s="45">
        <v>0</v>
      </c>
      <c r="U131" s="45">
        <v>0.10358622937588279</v>
      </c>
      <c r="V131" s="45">
        <v>1.4745370729663031E-4</v>
      </c>
      <c r="W131" s="45">
        <v>0</v>
      </c>
      <c r="X131" s="62">
        <f t="shared" si="24"/>
        <v>0.11969360671768048</v>
      </c>
      <c r="Y131" s="45">
        <v>0</v>
      </c>
      <c r="Z131" s="44">
        <v>9.3516693311810272E-4</v>
      </c>
      <c r="AA131" s="45">
        <v>0.87937122634920151</v>
      </c>
      <c r="AB131" s="47">
        <f t="shared" si="17"/>
        <v>0.88030639328231963</v>
      </c>
    </row>
    <row r="132" spans="1:28" s="50" customFormat="1" ht="13.5" customHeight="1" x14ac:dyDescent="0.2">
      <c r="A132" s="54">
        <v>556</v>
      </c>
      <c r="B132" s="34" t="s">
        <v>159</v>
      </c>
      <c r="C132" s="35">
        <v>3014</v>
      </c>
      <c r="D132" s="35">
        <v>0</v>
      </c>
      <c r="E132" s="35">
        <v>228</v>
      </c>
      <c r="F132" s="35">
        <v>7222</v>
      </c>
      <c r="G132" s="51">
        <v>7317</v>
      </c>
      <c r="H132" s="53" t="s">
        <v>236</v>
      </c>
      <c r="I132" s="38">
        <v>5092.9399999999996</v>
      </c>
      <c r="J132" s="104">
        <f>I132/G132*1000</f>
        <v>696.04209375427081</v>
      </c>
      <c r="K132" s="56" t="s">
        <v>239</v>
      </c>
      <c r="L132" s="40">
        <v>733.57</v>
      </c>
      <c r="M132" s="104">
        <f>L132/G132*1000</f>
        <v>100.2555692223589</v>
      </c>
      <c r="N132" s="56" t="s">
        <v>239</v>
      </c>
      <c r="O132" s="42">
        <v>4359.37</v>
      </c>
      <c r="P132" s="104">
        <f>O132/G132*1000</f>
        <v>595.78652453191194</v>
      </c>
      <c r="Q132" s="56" t="s">
        <v>239</v>
      </c>
      <c r="R132" s="44">
        <v>7.416148629278964E-3</v>
      </c>
      <c r="S132" s="45">
        <v>0</v>
      </c>
      <c r="T132" s="45">
        <v>8.4430603934073454E-3</v>
      </c>
      <c r="U132" s="45">
        <v>0.12817743778642593</v>
      </c>
      <c r="V132" s="45">
        <v>0</v>
      </c>
      <c r="W132" s="45">
        <v>0</v>
      </c>
      <c r="X132" s="62">
        <f t="shared" si="24"/>
        <v>0.14403664680911224</v>
      </c>
      <c r="Y132" s="45">
        <v>0</v>
      </c>
      <c r="Z132" s="44">
        <v>3.7640341335260191E-3</v>
      </c>
      <c r="AA132" s="45">
        <v>0.85219931905736179</v>
      </c>
      <c r="AB132" s="47">
        <f t="shared" si="17"/>
        <v>0.85596335319088779</v>
      </c>
    </row>
    <row r="133" spans="1:28" s="50" customFormat="1" ht="13.5" customHeight="1" x14ac:dyDescent="0.2">
      <c r="A133" s="54">
        <v>216</v>
      </c>
      <c r="B133" s="34" t="s">
        <v>41</v>
      </c>
      <c r="C133" s="35">
        <v>5329</v>
      </c>
      <c r="D133" s="35">
        <v>541</v>
      </c>
      <c r="E133" s="35">
        <v>372</v>
      </c>
      <c r="F133" s="35">
        <v>9932</v>
      </c>
      <c r="G133" s="51">
        <v>10087</v>
      </c>
      <c r="H133" s="53" t="s">
        <v>236</v>
      </c>
      <c r="I133" s="38">
        <v>2781.49</v>
      </c>
      <c r="J133" s="104">
        <f>I133/G133*1000</f>
        <v>275.74997521562403</v>
      </c>
      <c r="K133" s="39"/>
      <c r="L133" s="40">
        <v>1025.68</v>
      </c>
      <c r="M133" s="104">
        <f>L133/G133*1000</f>
        <v>101.6833548131258</v>
      </c>
      <c r="N133" s="41"/>
      <c r="O133" s="42">
        <v>1755.81</v>
      </c>
      <c r="P133" s="104">
        <f>O133/G133*1000</f>
        <v>174.06662040249827</v>
      </c>
      <c r="Q133" s="41"/>
      <c r="R133" s="44">
        <v>1.867344480835811E-2</v>
      </c>
      <c r="S133" s="47">
        <v>0</v>
      </c>
      <c r="T133" s="47">
        <v>1.1217009588386081E-2</v>
      </c>
      <c r="U133" s="47">
        <v>0.27223897982735873</v>
      </c>
      <c r="V133" s="47">
        <v>6.6622565603327716E-2</v>
      </c>
      <c r="W133" s="47">
        <v>0</v>
      </c>
      <c r="X133" s="62">
        <f t="shared" si="24"/>
        <v>0.36875199982743068</v>
      </c>
      <c r="Y133" s="47">
        <v>0</v>
      </c>
      <c r="Z133" s="55">
        <v>0</v>
      </c>
      <c r="AA133" s="47">
        <v>0.63124800017256943</v>
      </c>
      <c r="AB133" s="47">
        <f t="shared" ref="AB133:AB195" si="25">Y133+Z133+AA133</f>
        <v>0.63124800017256943</v>
      </c>
    </row>
    <row r="134" spans="1:28" s="50" customFormat="1" ht="13.5" customHeight="1" x14ac:dyDescent="0.2">
      <c r="A134" s="54">
        <v>287</v>
      </c>
      <c r="B134" s="34" t="s">
        <v>36</v>
      </c>
      <c r="C134" s="35">
        <v>1115</v>
      </c>
      <c r="D134" s="35">
        <v>25</v>
      </c>
      <c r="E134" s="35">
        <v>0</v>
      </c>
      <c r="F134" s="35">
        <v>2867</v>
      </c>
      <c r="G134" s="51"/>
      <c r="H134" s="37"/>
      <c r="I134" s="38">
        <v>453.1</v>
      </c>
      <c r="J134" s="104">
        <f>I134/F134*1000</f>
        <v>158.03976281827696</v>
      </c>
      <c r="K134" s="39"/>
      <c r="L134" s="40">
        <v>182.64</v>
      </c>
      <c r="M134" s="104">
        <f>L134/F134*1000</f>
        <v>63.704220439483777</v>
      </c>
      <c r="N134" s="41"/>
      <c r="O134" s="42">
        <v>270.45999999999998</v>
      </c>
      <c r="P134" s="104">
        <f>O134/F134*1000</f>
        <v>94.335542378793164</v>
      </c>
      <c r="Q134" s="52"/>
      <c r="R134" s="44">
        <v>3.3082474454326764E-2</v>
      </c>
      <c r="S134" s="45">
        <v>0</v>
      </c>
      <c r="T134" s="45">
        <v>2.20696961002847E-3</v>
      </c>
      <c r="U134" s="45">
        <v>0.36779589945046454</v>
      </c>
      <c r="V134" s="45">
        <v>0</v>
      </c>
      <c r="W134" s="45">
        <v>0</v>
      </c>
      <c r="X134" s="62">
        <f t="shared" si="24"/>
        <v>0.40308534351481978</v>
      </c>
      <c r="Y134" s="45">
        <v>0</v>
      </c>
      <c r="Z134" s="44">
        <v>0</v>
      </c>
      <c r="AA134" s="45">
        <v>0.59691907042440029</v>
      </c>
      <c r="AB134" s="47">
        <f t="shared" si="25"/>
        <v>0.59691907042440029</v>
      </c>
    </row>
    <row r="135" spans="1:28" s="50" customFormat="1" ht="13.5" customHeight="1" x14ac:dyDescent="0.2">
      <c r="A135" s="54">
        <v>854</v>
      </c>
      <c r="B135" s="34" t="s">
        <v>139</v>
      </c>
      <c r="C135" s="35">
        <v>4933</v>
      </c>
      <c r="D135" s="35">
        <v>0</v>
      </c>
      <c r="E135" s="35">
        <v>0</v>
      </c>
      <c r="F135" s="35">
        <v>11784</v>
      </c>
      <c r="G135" s="51"/>
      <c r="H135" s="53"/>
      <c r="I135" s="38">
        <v>5070.07</v>
      </c>
      <c r="J135" s="104">
        <f>I135/F135*1000</f>
        <v>430.2503394433129</v>
      </c>
      <c r="K135" s="39"/>
      <c r="L135" s="40">
        <v>994.67</v>
      </c>
      <c r="M135" s="104">
        <f>L135/F135*1000</f>
        <v>84.408520027155461</v>
      </c>
      <c r="N135" s="41"/>
      <c r="O135" s="42">
        <v>4075.4</v>
      </c>
      <c r="P135" s="104">
        <f>O135/F135*1000</f>
        <v>345.84181941615748</v>
      </c>
      <c r="Q135" s="52"/>
      <c r="R135" s="44">
        <v>1.2155650710936931E-2</v>
      </c>
      <c r="S135" s="45">
        <v>0</v>
      </c>
      <c r="T135" s="45">
        <v>3.495020778805815E-2</v>
      </c>
      <c r="U135" s="45">
        <v>0.12795484086018538</v>
      </c>
      <c r="V135" s="45">
        <v>2.1123968702601741E-2</v>
      </c>
      <c r="W135" s="45">
        <v>0</v>
      </c>
      <c r="X135" s="62">
        <f t="shared" si="24"/>
        <v>0.1961846680617822</v>
      </c>
      <c r="Y135" s="45">
        <v>0</v>
      </c>
      <c r="Z135" s="44">
        <v>2.7869437700071206E-3</v>
      </c>
      <c r="AA135" s="45">
        <v>0.80102838816821076</v>
      </c>
      <c r="AB135" s="47">
        <f t="shared" si="25"/>
        <v>0.80381533193821786</v>
      </c>
    </row>
    <row r="136" spans="1:28" s="50" customFormat="1" ht="13.5" customHeight="1" x14ac:dyDescent="0.2">
      <c r="A136" s="54">
        <v>201</v>
      </c>
      <c r="B136" s="34" t="s">
        <v>27</v>
      </c>
      <c r="C136" s="35">
        <v>2522</v>
      </c>
      <c r="D136" s="35">
        <v>0</v>
      </c>
      <c r="E136" s="35">
        <v>0</v>
      </c>
      <c r="F136" s="35">
        <v>7200</v>
      </c>
      <c r="G136" s="51"/>
      <c r="H136" s="53"/>
      <c r="I136" s="38">
        <v>2215.71</v>
      </c>
      <c r="J136" s="104">
        <f>I136/F136*1000</f>
        <v>307.73750000000001</v>
      </c>
      <c r="K136" s="39"/>
      <c r="L136" s="40">
        <v>1211.72</v>
      </c>
      <c r="M136" s="104">
        <f>L136/F136*1000</f>
        <v>168.29444444444445</v>
      </c>
      <c r="N136" s="41"/>
      <c r="O136" s="42">
        <v>1003.99</v>
      </c>
      <c r="P136" s="104">
        <f>O136/F136*1000</f>
        <v>139.44305555555556</v>
      </c>
      <c r="Q136" s="52"/>
      <c r="R136" s="44">
        <v>1.6996809149211763E-2</v>
      </c>
      <c r="S136" s="45">
        <v>0</v>
      </c>
      <c r="T136" s="45">
        <v>4.5493318168893938E-2</v>
      </c>
      <c r="U136" s="45">
        <v>0.33093681032265054</v>
      </c>
      <c r="V136" s="45">
        <v>0.15344968429984068</v>
      </c>
      <c r="W136" s="45">
        <v>0</v>
      </c>
      <c r="X136" s="62">
        <f t="shared" si="24"/>
        <v>0.54687662194059694</v>
      </c>
      <c r="Y136" s="45">
        <v>0</v>
      </c>
      <c r="Z136" s="44">
        <v>9.6221978508017753E-3</v>
      </c>
      <c r="AA136" s="45">
        <v>0.4435011802086013</v>
      </c>
      <c r="AB136" s="47">
        <f t="shared" si="25"/>
        <v>0.45312337805940306</v>
      </c>
    </row>
    <row r="137" spans="1:28" s="50" customFormat="1" ht="13.5" customHeight="1" x14ac:dyDescent="0.2">
      <c r="A137" s="54">
        <v>855</v>
      </c>
      <c r="B137" s="34" t="s">
        <v>135</v>
      </c>
      <c r="C137" s="35">
        <v>1360</v>
      </c>
      <c r="D137" s="35">
        <v>7</v>
      </c>
      <c r="E137" s="35">
        <v>34</v>
      </c>
      <c r="F137" s="35">
        <v>3171</v>
      </c>
      <c r="G137" s="51">
        <v>3185.1666666666665</v>
      </c>
      <c r="H137" s="53" t="s">
        <v>236</v>
      </c>
      <c r="I137" s="38">
        <v>1139.03</v>
      </c>
      <c r="J137" s="104">
        <f>I137/G137*1000</f>
        <v>357.60452095651721</v>
      </c>
      <c r="K137" s="39"/>
      <c r="L137" s="40">
        <v>251.15</v>
      </c>
      <c r="M137" s="104">
        <f>L137/G137*1000</f>
        <v>78.849877034168799</v>
      </c>
      <c r="N137" s="41"/>
      <c r="O137" s="42">
        <v>887.88</v>
      </c>
      <c r="P137" s="104">
        <f>O137/G137*1000</f>
        <v>278.75464392234841</v>
      </c>
      <c r="Q137" s="52"/>
      <c r="R137" s="44">
        <v>1.4556245226201241E-2</v>
      </c>
      <c r="S137" s="45">
        <v>0</v>
      </c>
      <c r="T137" s="45">
        <v>3.9156124070481024E-2</v>
      </c>
      <c r="U137" s="45">
        <v>0.16678226210020808</v>
      </c>
      <c r="V137" s="45">
        <v>0</v>
      </c>
      <c r="W137" s="45">
        <v>0</v>
      </c>
      <c r="X137" s="46">
        <f t="shared" si="24"/>
        <v>0.22049463139689035</v>
      </c>
      <c r="Y137" s="45">
        <v>0</v>
      </c>
      <c r="Z137" s="44">
        <v>3.4415248061947447E-3</v>
      </c>
      <c r="AA137" s="45">
        <v>0.77606384379691495</v>
      </c>
      <c r="AB137" s="47">
        <f t="shared" si="25"/>
        <v>0.77950536860310971</v>
      </c>
    </row>
    <row r="138" spans="1:28" s="50" customFormat="1" ht="13.5" customHeight="1" x14ac:dyDescent="0.2">
      <c r="A138" s="54">
        <v>200</v>
      </c>
      <c r="B138" s="34" t="s">
        <v>130</v>
      </c>
      <c r="C138" s="35">
        <v>1280</v>
      </c>
      <c r="D138" s="35">
        <v>10</v>
      </c>
      <c r="E138" s="35">
        <v>0</v>
      </c>
      <c r="F138" s="35">
        <v>3379</v>
      </c>
      <c r="G138" s="51"/>
      <c r="H138" s="37"/>
      <c r="I138" s="38">
        <v>1209.9100000000001</v>
      </c>
      <c r="J138" s="104">
        <f t="shared" ref="J138:J143" si="26">I138/F138*1000</f>
        <v>358.06747558449246</v>
      </c>
      <c r="K138" s="39"/>
      <c r="L138" s="40">
        <v>379.38</v>
      </c>
      <c r="M138" s="104">
        <f t="shared" ref="M138:M144" si="27">L138/F138*1000</f>
        <v>112.2758212488902</v>
      </c>
      <c r="N138" s="41"/>
      <c r="O138" s="42">
        <v>830.53</v>
      </c>
      <c r="P138" s="104">
        <f t="shared" ref="P138:P144" si="28">O138/F138*1000</f>
        <v>245.79165433560223</v>
      </c>
      <c r="Q138" s="52"/>
      <c r="R138" s="44">
        <v>1.4604392062219505E-2</v>
      </c>
      <c r="S138" s="45">
        <v>0</v>
      </c>
      <c r="T138" s="45">
        <v>1.537304427602053E-2</v>
      </c>
      <c r="U138" s="45">
        <v>0.28358307642717229</v>
      </c>
      <c r="V138" s="45">
        <v>0</v>
      </c>
      <c r="W138" s="45">
        <v>0</v>
      </c>
      <c r="X138" s="62">
        <f t="shared" si="24"/>
        <v>0.3135605127654123</v>
      </c>
      <c r="Y138" s="45">
        <v>0</v>
      </c>
      <c r="Z138" s="44">
        <v>0</v>
      </c>
      <c r="AA138" s="45">
        <v>0.68643948723458759</v>
      </c>
      <c r="AB138" s="47">
        <f t="shared" si="25"/>
        <v>0.68643948723458759</v>
      </c>
    </row>
    <row r="139" spans="1:28" s="50" customFormat="1" ht="13.5" customHeight="1" x14ac:dyDescent="0.2">
      <c r="A139" s="54">
        <v>285</v>
      </c>
      <c r="B139" s="39" t="s">
        <v>57</v>
      </c>
      <c r="C139" s="57">
        <v>1596</v>
      </c>
      <c r="D139" s="57">
        <v>0</v>
      </c>
      <c r="E139" s="57">
        <v>0</v>
      </c>
      <c r="F139" s="57">
        <v>3318</v>
      </c>
      <c r="G139" s="58"/>
      <c r="H139" s="39"/>
      <c r="I139" s="58">
        <v>1355.87</v>
      </c>
      <c r="J139" s="58">
        <f t="shared" si="26"/>
        <v>408.64074743821578</v>
      </c>
      <c r="K139" s="56" t="s">
        <v>237</v>
      </c>
      <c r="L139" s="59">
        <v>437.45</v>
      </c>
      <c r="M139" s="58">
        <f t="shared" si="27"/>
        <v>131.84147076552139</v>
      </c>
      <c r="N139" s="39"/>
      <c r="O139" s="60">
        <v>918.42</v>
      </c>
      <c r="P139" s="58">
        <f t="shared" si="28"/>
        <v>276.79927667269436</v>
      </c>
      <c r="Q139" s="56" t="s">
        <v>237</v>
      </c>
      <c r="R139" s="61">
        <v>1.2796212026226706E-2</v>
      </c>
      <c r="S139" s="61">
        <v>0</v>
      </c>
      <c r="T139" s="61">
        <v>0</v>
      </c>
      <c r="U139" s="61">
        <v>0.29718925855723632</v>
      </c>
      <c r="V139" s="61">
        <v>1.2648705259353773E-2</v>
      </c>
      <c r="W139" s="61">
        <v>0</v>
      </c>
      <c r="X139" s="62">
        <f t="shared" si="24"/>
        <v>0.32263417584281684</v>
      </c>
      <c r="Y139" s="61">
        <v>0</v>
      </c>
      <c r="Z139" s="61">
        <v>7.7957326292343674E-3</v>
      </c>
      <c r="AA139" s="61">
        <v>0.66957009152794889</v>
      </c>
      <c r="AB139" s="47">
        <f t="shared" si="25"/>
        <v>0.67736582415718327</v>
      </c>
    </row>
    <row r="140" spans="1:28" s="50" customFormat="1" ht="13.5" customHeight="1" x14ac:dyDescent="0.2">
      <c r="A140" s="54">
        <v>321</v>
      </c>
      <c r="B140" s="34" t="s">
        <v>188</v>
      </c>
      <c r="C140" s="35">
        <v>3915</v>
      </c>
      <c r="D140" s="35">
        <v>408</v>
      </c>
      <c r="E140" s="35">
        <v>0</v>
      </c>
      <c r="F140" s="35">
        <v>11900</v>
      </c>
      <c r="G140" s="51"/>
      <c r="H140" s="53"/>
      <c r="I140" s="38">
        <v>4082.85</v>
      </c>
      <c r="J140" s="104">
        <f t="shared" si="26"/>
        <v>343.09663865546219</v>
      </c>
      <c r="K140" s="39"/>
      <c r="L140" s="40">
        <v>849.25</v>
      </c>
      <c r="M140" s="104">
        <f t="shared" si="27"/>
        <v>71.365546218487395</v>
      </c>
      <c r="N140" s="41"/>
      <c r="O140" s="42">
        <v>3233.6</v>
      </c>
      <c r="P140" s="104">
        <f t="shared" si="28"/>
        <v>271.73109243697479</v>
      </c>
      <c r="Q140" s="52"/>
      <c r="R140" s="44">
        <v>1.5244253401423026E-2</v>
      </c>
      <c r="S140" s="45">
        <v>0</v>
      </c>
      <c r="T140" s="45">
        <v>0</v>
      </c>
      <c r="U140" s="45">
        <v>0.19140796257516196</v>
      </c>
      <c r="V140" s="45">
        <v>0</v>
      </c>
      <c r="W140" s="45">
        <v>1.3519967669642528E-3</v>
      </c>
      <c r="X140" s="62">
        <f t="shared" si="24"/>
        <v>0.20800421274354924</v>
      </c>
      <c r="Y140" s="45">
        <v>0</v>
      </c>
      <c r="Z140" s="44">
        <v>3.3285572577978618E-3</v>
      </c>
      <c r="AA140" s="45">
        <v>0.78866722999865302</v>
      </c>
      <c r="AB140" s="47">
        <f t="shared" si="25"/>
        <v>0.79199578725645092</v>
      </c>
    </row>
    <row r="141" spans="1:28" s="50" customFormat="1" ht="13.5" customHeight="1" x14ac:dyDescent="0.2">
      <c r="A141" s="54">
        <v>271</v>
      </c>
      <c r="B141" s="34" t="s">
        <v>103</v>
      </c>
      <c r="C141" s="35">
        <v>4543</v>
      </c>
      <c r="D141" s="35">
        <v>150</v>
      </c>
      <c r="E141" s="35">
        <v>0</v>
      </c>
      <c r="F141" s="35">
        <v>10235</v>
      </c>
      <c r="G141" s="51"/>
      <c r="H141" s="53"/>
      <c r="I141" s="38">
        <v>3985.21</v>
      </c>
      <c r="J141" s="104">
        <f t="shared" si="26"/>
        <v>389.37078651685391</v>
      </c>
      <c r="K141" s="39"/>
      <c r="L141" s="40">
        <v>1525.63</v>
      </c>
      <c r="M141" s="104">
        <f t="shared" si="27"/>
        <v>149.06008793356131</v>
      </c>
      <c r="N141" s="41"/>
      <c r="O141" s="42">
        <v>2459.58</v>
      </c>
      <c r="P141" s="104">
        <f t="shared" si="28"/>
        <v>240.31069858329263</v>
      </c>
      <c r="Q141" s="52"/>
      <c r="R141" s="44">
        <v>1.343216543168365E-2</v>
      </c>
      <c r="S141" s="45">
        <v>0</v>
      </c>
      <c r="T141" s="45">
        <v>3.490405775354373E-2</v>
      </c>
      <c r="U141" s="45">
        <v>0.33448676481289569</v>
      </c>
      <c r="V141" s="45">
        <v>0</v>
      </c>
      <c r="W141" s="45">
        <v>0</v>
      </c>
      <c r="X141" s="62">
        <f t="shared" si="24"/>
        <v>0.38282298799812309</v>
      </c>
      <c r="Y141" s="45">
        <v>0</v>
      </c>
      <c r="Z141" s="44">
        <v>5.1013622870563907E-3</v>
      </c>
      <c r="AA141" s="45">
        <v>0.61207564971482054</v>
      </c>
      <c r="AB141" s="47">
        <f t="shared" si="25"/>
        <v>0.61717701200187691</v>
      </c>
    </row>
    <row r="142" spans="1:28" s="50" customFormat="1" ht="13.5" customHeight="1" x14ac:dyDescent="0.2">
      <c r="A142" s="54">
        <v>236</v>
      </c>
      <c r="B142" s="34" t="s">
        <v>83</v>
      </c>
      <c r="C142" s="35">
        <v>5362</v>
      </c>
      <c r="D142" s="35">
        <v>360</v>
      </c>
      <c r="E142" s="35">
        <v>0</v>
      </c>
      <c r="F142" s="35">
        <v>15251</v>
      </c>
      <c r="G142" s="51"/>
      <c r="H142" s="81"/>
      <c r="I142" s="38">
        <v>6269.47</v>
      </c>
      <c r="J142" s="104">
        <f t="shared" si="26"/>
        <v>411.08583043734836</v>
      </c>
      <c r="K142" s="39"/>
      <c r="L142" s="40">
        <v>1653.6</v>
      </c>
      <c r="M142" s="104">
        <f t="shared" si="27"/>
        <v>108.42567700478658</v>
      </c>
      <c r="N142" s="41"/>
      <c r="O142" s="42">
        <v>4615.87</v>
      </c>
      <c r="P142" s="104">
        <f t="shared" si="28"/>
        <v>302.6601534325618</v>
      </c>
      <c r="Q142" s="52"/>
      <c r="R142" s="44">
        <v>1.2721968523655111E-2</v>
      </c>
      <c r="S142" s="45">
        <v>0</v>
      </c>
      <c r="T142" s="45">
        <v>1.9140373907204277E-3</v>
      </c>
      <c r="U142" s="45">
        <v>0.17099053030000941</v>
      </c>
      <c r="V142" s="45">
        <v>7.56523278682249E-2</v>
      </c>
      <c r="W142" s="45">
        <v>2.4754883586650864E-3</v>
      </c>
      <c r="X142" s="62">
        <f t="shared" si="24"/>
        <v>0.26375435244127488</v>
      </c>
      <c r="Y142" s="45">
        <v>0</v>
      </c>
      <c r="Z142" s="44">
        <v>7.2892923963269619E-4</v>
      </c>
      <c r="AA142" s="45">
        <v>0.73551671831909238</v>
      </c>
      <c r="AB142" s="47">
        <f t="shared" si="25"/>
        <v>0.73624564755872512</v>
      </c>
    </row>
    <row r="143" spans="1:28" s="50" customFormat="1" ht="13.5" customHeight="1" x14ac:dyDescent="0.2">
      <c r="A143" s="54">
        <v>39</v>
      </c>
      <c r="B143" s="34" t="s">
        <v>208</v>
      </c>
      <c r="C143" s="35">
        <v>2246</v>
      </c>
      <c r="D143" s="35">
        <v>0</v>
      </c>
      <c r="E143" s="35">
        <v>0</v>
      </c>
      <c r="F143" s="35">
        <v>4860</v>
      </c>
      <c r="G143" s="51"/>
      <c r="H143" s="37"/>
      <c r="I143" s="70">
        <v>1374.79</v>
      </c>
      <c r="J143" s="104">
        <f t="shared" si="26"/>
        <v>282.8786008230453</v>
      </c>
      <c r="K143" s="56" t="s">
        <v>237</v>
      </c>
      <c r="L143" s="40">
        <v>111.47</v>
      </c>
      <c r="M143" s="104">
        <f t="shared" si="27"/>
        <v>22.936213991769545</v>
      </c>
      <c r="N143" s="41"/>
      <c r="O143" s="42">
        <v>1263.32</v>
      </c>
      <c r="P143" s="104">
        <f t="shared" si="28"/>
        <v>259.94238683127571</v>
      </c>
      <c r="Q143" s="56" t="s">
        <v>237</v>
      </c>
      <c r="R143" s="44">
        <v>1.8490096669309498E-2</v>
      </c>
      <c r="S143" s="45">
        <v>0</v>
      </c>
      <c r="T143" s="45">
        <v>0</v>
      </c>
      <c r="U143" s="45">
        <v>6.2591377592214087E-2</v>
      </c>
      <c r="V143" s="45">
        <v>0</v>
      </c>
      <c r="W143" s="45">
        <v>0</v>
      </c>
      <c r="X143" s="62">
        <f t="shared" si="24"/>
        <v>8.1081474261523581E-2</v>
      </c>
      <c r="Y143" s="45">
        <v>0</v>
      </c>
      <c r="Z143" s="44">
        <v>0</v>
      </c>
      <c r="AA143" s="45">
        <v>0.91891852573847643</v>
      </c>
      <c r="AB143" s="47">
        <f t="shared" si="25"/>
        <v>0.91891852573847643</v>
      </c>
    </row>
    <row r="144" spans="1:28" s="50" customFormat="1" ht="13.5" customHeight="1" x14ac:dyDescent="0.2">
      <c r="A144" s="54">
        <v>290</v>
      </c>
      <c r="B144" s="34" t="s">
        <v>148</v>
      </c>
      <c r="C144" s="35">
        <v>2642</v>
      </c>
      <c r="D144" s="35">
        <v>0</v>
      </c>
      <c r="E144" s="35">
        <v>0</v>
      </c>
      <c r="F144" s="35">
        <v>6264</v>
      </c>
      <c r="G144" s="51"/>
      <c r="H144" s="37"/>
      <c r="I144" s="38">
        <v>1962.46</v>
      </c>
      <c r="J144" s="104">
        <v>313.29182630906769</v>
      </c>
      <c r="K144" s="39"/>
      <c r="L144" s="40">
        <v>412.91</v>
      </c>
      <c r="M144" s="104">
        <f t="shared" si="27"/>
        <v>65.917943805874842</v>
      </c>
      <c r="N144" s="41"/>
      <c r="O144" s="42">
        <v>1549.55</v>
      </c>
      <c r="P144" s="104">
        <f t="shared" si="28"/>
        <v>247.37388250319285</v>
      </c>
      <c r="Q144" s="52"/>
      <c r="R144" s="44">
        <v>1.6693333876868825E-2</v>
      </c>
      <c r="S144" s="45">
        <v>0</v>
      </c>
      <c r="T144" s="45">
        <v>8.6625969446511007E-4</v>
      </c>
      <c r="U144" s="45">
        <v>0.17162133240932301</v>
      </c>
      <c r="V144" s="45">
        <v>2.1223362514395196E-2</v>
      </c>
      <c r="W144" s="45">
        <v>0</v>
      </c>
      <c r="X144" s="62">
        <f t="shared" si="24"/>
        <v>0.21040428849505213</v>
      </c>
      <c r="Y144" s="45">
        <v>0</v>
      </c>
      <c r="Z144" s="44">
        <v>0</v>
      </c>
      <c r="AA144" s="45">
        <v>0.78959571150494778</v>
      </c>
      <c r="AB144" s="47">
        <f t="shared" si="25"/>
        <v>0.78959571150494778</v>
      </c>
    </row>
    <row r="145" spans="1:28" s="50" customFormat="1" ht="13.5" customHeight="1" x14ac:dyDescent="0.2">
      <c r="A145" s="54">
        <v>239</v>
      </c>
      <c r="B145" s="34" t="s">
        <v>42</v>
      </c>
      <c r="C145" s="35">
        <v>14862</v>
      </c>
      <c r="D145" s="35">
        <v>3240</v>
      </c>
      <c r="E145" s="35">
        <v>629</v>
      </c>
      <c r="F145" s="35">
        <v>41596</v>
      </c>
      <c r="G145" s="51">
        <v>41858.083333333336</v>
      </c>
      <c r="H145" s="53" t="s">
        <v>236</v>
      </c>
      <c r="I145" s="38">
        <v>16264.4</v>
      </c>
      <c r="J145" s="104">
        <f>I145/G145*1000</f>
        <v>388.56055282034328</v>
      </c>
      <c r="K145" s="39"/>
      <c r="L145" s="40">
        <v>7919.06</v>
      </c>
      <c r="M145" s="104">
        <f>L145/G145*1000</f>
        <v>189.18830890887264</v>
      </c>
      <c r="N145" s="41"/>
      <c r="O145" s="42">
        <v>8345.34</v>
      </c>
      <c r="P145" s="104">
        <f>O145/G145*1000</f>
        <v>199.37224391147072</v>
      </c>
      <c r="Q145" s="52"/>
      <c r="R145" s="44">
        <v>1.3375839256289811E-2</v>
      </c>
      <c r="S145" s="45">
        <v>0</v>
      </c>
      <c r="T145" s="45">
        <v>2.3165932957871178E-2</v>
      </c>
      <c r="U145" s="45">
        <v>0.22494036054204275</v>
      </c>
      <c r="V145" s="45">
        <v>0.22541317232729152</v>
      </c>
      <c r="W145" s="45">
        <v>0</v>
      </c>
      <c r="X145" s="62">
        <f t="shared" si="24"/>
        <v>0.48689530508349527</v>
      </c>
      <c r="Y145" s="45">
        <v>0</v>
      </c>
      <c r="Z145" s="44">
        <v>5.5409360320700426E-3</v>
      </c>
      <c r="AA145" s="45">
        <v>0.50756375888443472</v>
      </c>
      <c r="AB145" s="47">
        <f t="shared" si="25"/>
        <v>0.51310469491650479</v>
      </c>
    </row>
    <row r="146" spans="1:28" s="50" customFormat="1" ht="13.5" customHeight="1" x14ac:dyDescent="0.2">
      <c r="A146" s="54">
        <v>437</v>
      </c>
      <c r="B146" s="34" t="s">
        <v>156</v>
      </c>
      <c r="C146" s="35">
        <v>3280</v>
      </c>
      <c r="D146" s="35">
        <v>0</v>
      </c>
      <c r="E146" s="35">
        <v>0</v>
      </c>
      <c r="F146" s="35">
        <v>7200</v>
      </c>
      <c r="G146" s="51"/>
      <c r="H146" s="37"/>
      <c r="I146" s="38">
        <v>2896.79</v>
      </c>
      <c r="J146" s="104">
        <f>I146/F146*1000</f>
        <v>402.33194444444445</v>
      </c>
      <c r="K146" s="39"/>
      <c r="L146" s="40">
        <v>409.93</v>
      </c>
      <c r="M146" s="104">
        <f>L146/F146*1000</f>
        <v>56.93472222222222</v>
      </c>
      <c r="N146" s="41"/>
      <c r="O146" s="42">
        <v>2486.86</v>
      </c>
      <c r="P146" s="104">
        <f>O146/F146*1000</f>
        <v>345.39722222222224</v>
      </c>
      <c r="Q146" s="52"/>
      <c r="R146" s="44">
        <v>1.3000597212776901E-2</v>
      </c>
      <c r="S146" s="45">
        <v>0</v>
      </c>
      <c r="T146" s="45">
        <v>2.6615667687336669E-2</v>
      </c>
      <c r="U146" s="45">
        <v>8.8318449041870487E-2</v>
      </c>
      <c r="V146" s="45">
        <v>1.357709740782038E-2</v>
      </c>
      <c r="W146" s="45">
        <v>0</v>
      </c>
      <c r="X146" s="62">
        <f t="shared" si="24"/>
        <v>0.14151181134980442</v>
      </c>
      <c r="Y146" s="45">
        <v>0</v>
      </c>
      <c r="Z146" s="44">
        <v>0</v>
      </c>
      <c r="AA146" s="45">
        <v>0.8584881886501956</v>
      </c>
      <c r="AB146" s="47">
        <f t="shared" si="25"/>
        <v>0.8584881886501956</v>
      </c>
    </row>
    <row r="147" spans="1:28" s="50" customFormat="1" ht="13.5" customHeight="1" x14ac:dyDescent="0.2">
      <c r="A147" s="54">
        <v>205</v>
      </c>
      <c r="B147" s="34" t="s">
        <v>97</v>
      </c>
      <c r="C147" s="35">
        <v>6984</v>
      </c>
      <c r="D147" s="35">
        <v>0</v>
      </c>
      <c r="E147" s="35">
        <v>2315</v>
      </c>
      <c r="F147" s="35">
        <v>10480</v>
      </c>
      <c r="G147" s="51">
        <v>11444.583333333334</v>
      </c>
      <c r="H147" s="53" t="s">
        <v>236</v>
      </c>
      <c r="I147" s="38">
        <v>2337.09</v>
      </c>
      <c r="J147" s="104">
        <f>I147/G147*1000</f>
        <v>204.20926930498416</v>
      </c>
      <c r="K147" s="39"/>
      <c r="L147" s="40">
        <v>482.94</v>
      </c>
      <c r="M147" s="104">
        <f>L147/G147*1000</f>
        <v>42.19812866348709</v>
      </c>
      <c r="N147" s="41"/>
      <c r="O147" s="42">
        <v>1854.15</v>
      </c>
      <c r="P147" s="104">
        <f>O147/G147*1000</f>
        <v>162.01114064149706</v>
      </c>
      <c r="Q147" s="52"/>
      <c r="R147" s="44">
        <v>2.3452241890556204E-2</v>
      </c>
      <c r="S147" s="45">
        <v>0</v>
      </c>
      <c r="T147" s="45">
        <v>3.4316179522397509E-2</v>
      </c>
      <c r="U147" s="45">
        <v>0.14887317133700456</v>
      </c>
      <c r="V147" s="45">
        <v>0</v>
      </c>
      <c r="W147" s="45">
        <v>0</v>
      </c>
      <c r="X147" s="62">
        <f t="shared" si="24"/>
        <v>0.20664159274995827</v>
      </c>
      <c r="Y147" s="45">
        <v>0</v>
      </c>
      <c r="Z147" s="44">
        <v>0</v>
      </c>
      <c r="AA147" s="45">
        <v>0.7933584072500417</v>
      </c>
      <c r="AB147" s="47">
        <f t="shared" si="25"/>
        <v>0.7933584072500417</v>
      </c>
    </row>
    <row r="148" spans="1:28" s="50" customFormat="1" ht="13.5" customHeight="1" x14ac:dyDescent="0.2">
      <c r="A148" s="54">
        <v>294</v>
      </c>
      <c r="B148" s="34" t="s">
        <v>166</v>
      </c>
      <c r="C148" s="35">
        <v>4662</v>
      </c>
      <c r="D148" s="35">
        <v>70</v>
      </c>
      <c r="E148" s="35">
        <v>0</v>
      </c>
      <c r="F148" s="35">
        <v>13883</v>
      </c>
      <c r="G148" s="51"/>
      <c r="H148" s="53"/>
      <c r="I148" s="38">
        <v>6899.49</v>
      </c>
      <c r="J148" s="104">
        <f>I148/F148*1000</f>
        <v>496.97399697471729</v>
      </c>
      <c r="K148" s="39"/>
      <c r="L148" s="40">
        <v>1874.34</v>
      </c>
      <c r="M148" s="104">
        <f>L148/F148*1000</f>
        <v>135.00972412302818</v>
      </c>
      <c r="N148" s="41"/>
      <c r="O148" s="42">
        <v>5025.1499999999996</v>
      </c>
      <c r="P148" s="104">
        <f>O148/F148*1000</f>
        <v>361.96427285168909</v>
      </c>
      <c r="Q148" s="43"/>
      <c r="R148" s="44">
        <v>1.052396626417315E-2</v>
      </c>
      <c r="S148" s="45">
        <v>0</v>
      </c>
      <c r="T148" s="45">
        <v>3.9133327245926872E-2</v>
      </c>
      <c r="U148" s="45">
        <v>0.19120688630608931</v>
      </c>
      <c r="V148" s="45">
        <v>3.0799377925035041E-2</v>
      </c>
      <c r="W148" s="45">
        <v>0</v>
      </c>
      <c r="X148" s="62">
        <f t="shared" si="24"/>
        <v>0.27166355774122442</v>
      </c>
      <c r="Y148" s="45">
        <v>0</v>
      </c>
      <c r="Z148" s="44">
        <v>5.4801151969203522E-3</v>
      </c>
      <c r="AA148" s="45">
        <v>0.72285632706185532</v>
      </c>
      <c r="AB148" s="47">
        <f t="shared" si="25"/>
        <v>0.7283364422587757</v>
      </c>
    </row>
    <row r="149" spans="1:28" s="50" customFormat="1" ht="13.5" customHeight="1" x14ac:dyDescent="0.2">
      <c r="A149" s="54">
        <v>510</v>
      </c>
      <c r="B149" s="34" t="s">
        <v>201</v>
      </c>
      <c r="C149" s="35">
        <v>4322</v>
      </c>
      <c r="D149" s="35">
        <v>0</v>
      </c>
      <c r="E149" s="35">
        <v>0</v>
      </c>
      <c r="F149" s="35">
        <v>10535</v>
      </c>
      <c r="G149" s="51"/>
      <c r="H149" s="37"/>
      <c r="I149" s="38">
        <v>3365.31</v>
      </c>
      <c r="J149" s="104">
        <f>I149/F149*1000</f>
        <v>319.44091124822023</v>
      </c>
      <c r="K149" s="56" t="s">
        <v>237</v>
      </c>
      <c r="L149" s="40">
        <v>523.70000000000005</v>
      </c>
      <c r="M149" s="104">
        <f>L149/F149*1000</f>
        <v>49.71048884670148</v>
      </c>
      <c r="N149" s="41"/>
      <c r="O149" s="42">
        <v>2841.61</v>
      </c>
      <c r="P149" s="104">
        <f>O149/F149*1000</f>
        <v>269.73042240151875</v>
      </c>
      <c r="Q149" s="56" t="s">
        <v>237</v>
      </c>
      <c r="R149" s="44">
        <v>1.6372934439917868E-2</v>
      </c>
      <c r="S149" s="45">
        <v>0</v>
      </c>
      <c r="T149" s="45">
        <v>0</v>
      </c>
      <c r="U149" s="45">
        <v>0.13924423010064452</v>
      </c>
      <c r="V149" s="45">
        <v>0</v>
      </c>
      <c r="W149" s="45">
        <v>0</v>
      </c>
      <c r="X149" s="62">
        <f t="shared" si="24"/>
        <v>0.15561716454056237</v>
      </c>
      <c r="Y149" s="45">
        <v>0</v>
      </c>
      <c r="Z149" s="44">
        <v>0</v>
      </c>
      <c r="AA149" s="45">
        <v>0.84438283545943771</v>
      </c>
      <c r="AB149" s="47">
        <f t="shared" si="25"/>
        <v>0.84438283545943771</v>
      </c>
    </row>
    <row r="150" spans="1:28" s="50" customFormat="1" ht="13.5" customHeight="1" x14ac:dyDescent="0.2">
      <c r="A150" s="54">
        <v>296</v>
      </c>
      <c r="B150" s="34" t="s">
        <v>79</v>
      </c>
      <c r="C150" s="35">
        <v>9684</v>
      </c>
      <c r="D150" s="35">
        <v>91</v>
      </c>
      <c r="E150" s="35">
        <v>2953</v>
      </c>
      <c r="F150" s="35">
        <v>18227</v>
      </c>
      <c r="G150" s="51">
        <v>19457.416666666668</v>
      </c>
      <c r="H150" s="53" t="s">
        <v>236</v>
      </c>
      <c r="I150" s="38">
        <v>3173.72</v>
      </c>
      <c r="J150" s="104">
        <v>163.11106733079501</v>
      </c>
      <c r="K150" s="39"/>
      <c r="L150" s="40">
        <v>1090.6300000000001</v>
      </c>
      <c r="M150" s="104">
        <v>56.052148066932489</v>
      </c>
      <c r="N150" s="41"/>
      <c r="O150" s="42">
        <v>2083.09</v>
      </c>
      <c r="P150" s="104">
        <v>107.05891926386253</v>
      </c>
      <c r="Q150" s="52"/>
      <c r="R150" s="44">
        <v>3.0037306378634537E-2</v>
      </c>
      <c r="S150" s="45">
        <v>0</v>
      </c>
      <c r="T150" s="45">
        <v>1.0712980351133686E-3</v>
      </c>
      <c r="U150" s="45">
        <v>0.31253544736145594</v>
      </c>
      <c r="V150" s="45">
        <v>0</v>
      </c>
      <c r="W150" s="45">
        <v>0</v>
      </c>
      <c r="X150" s="62">
        <v>0.34364405177520385</v>
      </c>
      <c r="Y150" s="45">
        <v>0</v>
      </c>
      <c r="Z150" s="44">
        <v>0</v>
      </c>
      <c r="AA150" s="45">
        <v>0.65635594822479626</v>
      </c>
      <c r="AB150" s="47">
        <v>0.65635594822479626</v>
      </c>
    </row>
    <row r="151" spans="1:28" s="50" customFormat="1" ht="13.5" customHeight="1" x14ac:dyDescent="0.2">
      <c r="A151" s="54">
        <v>502</v>
      </c>
      <c r="B151" s="39" t="s">
        <v>176</v>
      </c>
      <c r="C151" s="57">
        <v>5656</v>
      </c>
      <c r="D151" s="57">
        <v>0</v>
      </c>
      <c r="E151" s="57">
        <v>0</v>
      </c>
      <c r="F151" s="57">
        <v>12318</v>
      </c>
      <c r="G151" s="58"/>
      <c r="H151" s="39"/>
      <c r="I151" s="58">
        <v>4151.7700000000004</v>
      </c>
      <c r="J151" s="58">
        <f>I151/F151*1000</f>
        <v>337.04903393408023</v>
      </c>
      <c r="K151" s="56" t="s">
        <v>237</v>
      </c>
      <c r="L151" s="59">
        <v>778.02</v>
      </c>
      <c r="M151" s="104">
        <f>L151/F151*1000</f>
        <v>63.161227471992213</v>
      </c>
      <c r="N151" s="39"/>
      <c r="O151" s="60">
        <v>3373.75</v>
      </c>
      <c r="P151" s="58">
        <f>O151/F151*1000</f>
        <v>273.88780646208801</v>
      </c>
      <c r="Q151" s="56" t="s">
        <v>237</v>
      </c>
      <c r="R151" s="61">
        <v>1.5516273782025497E-2</v>
      </c>
      <c r="S151" s="61">
        <v>0</v>
      </c>
      <c r="T151" s="61">
        <v>0</v>
      </c>
      <c r="U151" s="61">
        <v>0.17187850001324734</v>
      </c>
      <c r="V151" s="61">
        <v>0</v>
      </c>
      <c r="W151" s="61">
        <v>0</v>
      </c>
      <c r="X151" s="62">
        <f t="shared" si="24"/>
        <v>0.18739477379527283</v>
      </c>
      <c r="Y151" s="61">
        <v>0</v>
      </c>
      <c r="Z151" s="61">
        <v>2.3580304303947469E-3</v>
      </c>
      <c r="AA151" s="61">
        <v>0.81024719577433235</v>
      </c>
      <c r="AB151" s="47">
        <f t="shared" si="25"/>
        <v>0.81260522620472708</v>
      </c>
    </row>
    <row r="152" spans="1:28" s="50" customFormat="1" ht="13.5" customHeight="1" x14ac:dyDescent="0.2">
      <c r="A152" s="54">
        <v>301</v>
      </c>
      <c r="B152" s="34" t="s">
        <v>142</v>
      </c>
      <c r="C152" s="35">
        <v>4835</v>
      </c>
      <c r="D152" s="35">
        <v>101</v>
      </c>
      <c r="E152" s="35">
        <v>35</v>
      </c>
      <c r="F152" s="35">
        <v>12520</v>
      </c>
      <c r="G152" s="51">
        <v>12534.583333333334</v>
      </c>
      <c r="H152" s="53" t="s">
        <v>236</v>
      </c>
      <c r="I152" s="38">
        <v>3940.87</v>
      </c>
      <c r="J152" s="104">
        <f>I152/G152*1000</f>
        <v>314.39976066216798</v>
      </c>
      <c r="K152" s="39"/>
      <c r="L152" s="40">
        <v>866.44</v>
      </c>
      <c r="M152" s="104">
        <f>L152/G152*1000</f>
        <v>69.123957052155717</v>
      </c>
      <c r="N152" s="41"/>
      <c r="O152" s="42">
        <v>3074.43</v>
      </c>
      <c r="P152" s="104">
        <f>O152/G152*1000</f>
        <v>245.27580361001228</v>
      </c>
      <c r="Q152" s="52"/>
      <c r="R152" s="44">
        <v>1.6615620408691485E-2</v>
      </c>
      <c r="S152" s="45">
        <v>0</v>
      </c>
      <c r="T152" s="45">
        <v>2.3903351290451092E-3</v>
      </c>
      <c r="U152" s="45">
        <v>0.19438347369996981</v>
      </c>
      <c r="V152" s="45">
        <v>6.4706524193896275E-3</v>
      </c>
      <c r="W152" s="45">
        <v>0</v>
      </c>
      <c r="X152" s="62">
        <f t="shared" si="24"/>
        <v>0.21986008165709603</v>
      </c>
      <c r="Y152" s="45">
        <v>0</v>
      </c>
      <c r="Z152" s="44">
        <v>0</v>
      </c>
      <c r="AA152" s="45">
        <v>0.78013991834290397</v>
      </c>
      <c r="AB152" s="47">
        <f t="shared" si="25"/>
        <v>0.78013991834290397</v>
      </c>
    </row>
    <row r="153" spans="1:28" s="50" customFormat="1" ht="13.5" customHeight="1" x14ac:dyDescent="0.2">
      <c r="A153" s="54">
        <v>612</v>
      </c>
      <c r="B153" s="34" t="s">
        <v>34</v>
      </c>
      <c r="C153" s="35">
        <v>2655</v>
      </c>
      <c r="D153" s="35">
        <v>22</v>
      </c>
      <c r="E153" s="35">
        <v>71</v>
      </c>
      <c r="F153" s="35">
        <v>6907</v>
      </c>
      <c r="G153" s="51">
        <v>6936.583333333333</v>
      </c>
      <c r="H153" s="53" t="s">
        <v>236</v>
      </c>
      <c r="I153" s="38">
        <v>3301.78</v>
      </c>
      <c r="J153" s="104">
        <f>I153/G153*1000</f>
        <v>475.99514650584467</v>
      </c>
      <c r="K153" s="39"/>
      <c r="L153" s="40">
        <v>1518.68</v>
      </c>
      <c r="M153" s="104">
        <f>L153/G153*1000</f>
        <v>218.93775754153705</v>
      </c>
      <c r="N153" s="91"/>
      <c r="O153" s="42">
        <v>1783.1</v>
      </c>
      <c r="P153" s="104">
        <f>O153/G153*1000</f>
        <v>257.05738896430756</v>
      </c>
      <c r="Q153" s="52"/>
      <c r="R153" s="44">
        <v>1.0939553816426291E-2</v>
      </c>
      <c r="S153" s="45">
        <v>0</v>
      </c>
      <c r="T153" s="45">
        <v>0</v>
      </c>
      <c r="U153" s="45">
        <v>0.25024077921605919</v>
      </c>
      <c r="V153" s="45">
        <v>0.19877762903645912</v>
      </c>
      <c r="W153" s="45">
        <v>0</v>
      </c>
      <c r="X153" s="62">
        <f t="shared" si="24"/>
        <v>0.45995796206894463</v>
      </c>
      <c r="Y153" s="45">
        <v>0</v>
      </c>
      <c r="Z153" s="44">
        <v>1.9353197366269101E-3</v>
      </c>
      <c r="AA153" s="45">
        <v>0.53810671819442846</v>
      </c>
      <c r="AB153" s="47">
        <f t="shared" si="25"/>
        <v>0.54004203793105532</v>
      </c>
    </row>
    <row r="154" spans="1:28" s="50" customFormat="1" ht="13.5" customHeight="1" x14ac:dyDescent="0.2">
      <c r="A154" s="54">
        <v>558</v>
      </c>
      <c r="B154" s="34" t="s">
        <v>147</v>
      </c>
      <c r="C154" s="35">
        <v>2402</v>
      </c>
      <c r="D154" s="35">
        <v>0</v>
      </c>
      <c r="E154" s="35">
        <v>0</v>
      </c>
      <c r="F154" s="35">
        <v>5890</v>
      </c>
      <c r="G154" s="51"/>
      <c r="H154" s="37"/>
      <c r="I154" s="38">
        <v>1004.38</v>
      </c>
      <c r="J154" s="104">
        <f>I154/F154*1000</f>
        <v>170.52292020373514</v>
      </c>
      <c r="K154" s="39"/>
      <c r="L154" s="40">
        <v>506.93</v>
      </c>
      <c r="M154" s="104">
        <f>L154/F154*1000</f>
        <v>86.066213921901536</v>
      </c>
      <c r="N154" s="41"/>
      <c r="O154" s="42">
        <v>497.45</v>
      </c>
      <c r="P154" s="104">
        <f>O154/F154*1000</f>
        <v>84.456706281833618</v>
      </c>
      <c r="Q154" s="52"/>
      <c r="R154" s="44">
        <v>3.0665684302753939E-2</v>
      </c>
      <c r="S154" s="45">
        <v>0</v>
      </c>
      <c r="T154" s="45">
        <v>3.2856090324379218E-3</v>
      </c>
      <c r="U154" s="45">
        <v>0.39037017861765466</v>
      </c>
      <c r="V154" s="45">
        <v>8.0397857384655214E-2</v>
      </c>
      <c r="W154" s="45">
        <v>0</v>
      </c>
      <c r="X154" s="46">
        <f>R154+S154+T154+U154+V154+W154</f>
        <v>0.50471932933750174</v>
      </c>
      <c r="Y154" s="45">
        <v>0</v>
      </c>
      <c r="Z154" s="44">
        <v>0</v>
      </c>
      <c r="AA154" s="45">
        <v>0.49528067066249826</v>
      </c>
      <c r="AB154" s="47">
        <f>Y154+Z154+AA154</f>
        <v>0.49528067066249826</v>
      </c>
    </row>
    <row r="155" spans="1:28" s="50" customFormat="1" ht="13.5" customHeight="1" x14ac:dyDescent="0.2">
      <c r="A155" s="54">
        <v>346</v>
      </c>
      <c r="B155" s="34" t="s">
        <v>167</v>
      </c>
      <c r="C155" s="35">
        <v>1684</v>
      </c>
      <c r="D155" s="35">
        <v>0</v>
      </c>
      <c r="E155" s="35">
        <v>1606</v>
      </c>
      <c r="F155" s="35">
        <v>4724</v>
      </c>
      <c r="G155" s="51">
        <v>5393.166666666667</v>
      </c>
      <c r="H155" s="53" t="s">
        <v>236</v>
      </c>
      <c r="I155" s="38">
        <v>1250.73</v>
      </c>
      <c r="J155" s="104">
        <f>I155/G155*1000</f>
        <v>231.91013319323835</v>
      </c>
      <c r="K155" s="39"/>
      <c r="L155" s="40">
        <v>154.19999999999999</v>
      </c>
      <c r="M155" s="104">
        <f>L155/G155*1000</f>
        <v>28.59173645662721</v>
      </c>
      <c r="N155" s="41"/>
      <c r="O155" s="42">
        <v>1096.53</v>
      </c>
      <c r="P155" s="104">
        <f>O155/G155*1000</f>
        <v>203.31839673661111</v>
      </c>
      <c r="Q155" s="43"/>
      <c r="R155" s="44">
        <v>1.9756462226059982E-2</v>
      </c>
      <c r="S155" s="45">
        <v>0</v>
      </c>
      <c r="T155" s="45">
        <v>0</v>
      </c>
      <c r="U155" s="45">
        <v>0.10353153758205209</v>
      </c>
      <c r="V155" s="45">
        <v>0</v>
      </c>
      <c r="W155" s="45">
        <v>0</v>
      </c>
      <c r="X155" s="62">
        <f t="shared" si="24"/>
        <v>0.12328799980811207</v>
      </c>
      <c r="Y155" s="45">
        <v>0</v>
      </c>
      <c r="Z155" s="44">
        <v>0</v>
      </c>
      <c r="AA155" s="45">
        <v>0.87671200019188789</v>
      </c>
      <c r="AB155" s="47">
        <f t="shared" si="25"/>
        <v>0.87671200019188789</v>
      </c>
    </row>
    <row r="156" spans="1:28" s="50" customFormat="1" ht="13.5" customHeight="1" x14ac:dyDescent="0.2">
      <c r="A156" s="54">
        <v>275</v>
      </c>
      <c r="B156" s="34" t="s">
        <v>173</v>
      </c>
      <c r="C156" s="35">
        <v>5444</v>
      </c>
      <c r="D156" s="35">
        <v>400</v>
      </c>
      <c r="E156" s="35">
        <v>180</v>
      </c>
      <c r="F156" s="35">
        <v>14649</v>
      </c>
      <c r="G156" s="51">
        <v>14724</v>
      </c>
      <c r="H156" s="53" t="s">
        <v>236</v>
      </c>
      <c r="I156" s="38">
        <v>6687.71</v>
      </c>
      <c r="J156" s="104">
        <f>I156/G156*1000</f>
        <v>454.20469980983432</v>
      </c>
      <c r="K156" s="39"/>
      <c r="L156" s="40">
        <v>1349.16</v>
      </c>
      <c r="M156" s="104">
        <f>L156/G156*1000</f>
        <v>91.629991850040753</v>
      </c>
      <c r="N156" s="41"/>
      <c r="O156" s="42">
        <v>5338.55</v>
      </c>
      <c r="P156" s="104">
        <f>O156/G156*1000</f>
        <v>362.57470795979356</v>
      </c>
      <c r="Q156" s="52"/>
      <c r="R156" s="44">
        <v>1.1455341215453422E-2</v>
      </c>
      <c r="S156" s="45">
        <v>0</v>
      </c>
      <c r="T156" s="45">
        <v>1.9109680294151509E-2</v>
      </c>
      <c r="U156" s="45">
        <v>0.11066717904933079</v>
      </c>
      <c r="V156" s="45">
        <v>6.0505015917257175E-2</v>
      </c>
      <c r="W156" s="45">
        <v>0</v>
      </c>
      <c r="X156" s="62">
        <f t="shared" si="24"/>
        <v>0.20173721647619292</v>
      </c>
      <c r="Y156" s="45">
        <v>0</v>
      </c>
      <c r="Z156" s="44">
        <v>0</v>
      </c>
      <c r="AA156" s="45">
        <v>0.79826278352380708</v>
      </c>
      <c r="AB156" s="47">
        <f t="shared" si="25"/>
        <v>0.79826278352380708</v>
      </c>
    </row>
    <row r="157" spans="1:28" s="50" customFormat="1" ht="13.5" customHeight="1" x14ac:dyDescent="0.2">
      <c r="A157" s="54">
        <v>331</v>
      </c>
      <c r="B157" s="34" t="s">
        <v>153</v>
      </c>
      <c r="C157" s="35">
        <v>3414</v>
      </c>
      <c r="D157" s="35">
        <v>2</v>
      </c>
      <c r="E157" s="35">
        <v>418</v>
      </c>
      <c r="F157" s="35">
        <v>6956</v>
      </c>
      <c r="G157" s="51">
        <v>7130.166666666667</v>
      </c>
      <c r="H157" s="53" t="s">
        <v>236</v>
      </c>
      <c r="I157" s="38">
        <v>3261</v>
      </c>
      <c r="J157" s="104">
        <f>I157/G157*1000</f>
        <v>457.35256305369205</v>
      </c>
      <c r="K157" s="39"/>
      <c r="L157" s="40">
        <v>609.79999999999995</v>
      </c>
      <c r="M157" s="104">
        <f>L157/G157*1000</f>
        <v>85.523947546808159</v>
      </c>
      <c r="N157" s="41"/>
      <c r="O157" s="42">
        <v>2651.2</v>
      </c>
      <c r="P157" s="104">
        <f>O157/G157*1000</f>
        <v>371.82861550688386</v>
      </c>
      <c r="Q157" s="52"/>
      <c r="R157" s="44">
        <v>1.1156121300586633E-2</v>
      </c>
      <c r="S157" s="45">
        <v>0</v>
      </c>
      <c r="T157" s="45">
        <v>1.8399320451764649E-3</v>
      </c>
      <c r="U157" s="45">
        <v>0.17400183992640292</v>
      </c>
      <c r="V157" s="45">
        <v>0</v>
      </c>
      <c r="W157" s="45">
        <v>0</v>
      </c>
      <c r="X157" s="46">
        <f>R157+S157+T157+U157+V157+W157</f>
        <v>0.18699789327216601</v>
      </c>
      <c r="Y157" s="45">
        <v>0</v>
      </c>
      <c r="Z157" s="44">
        <v>1.0021496539394478E-2</v>
      </c>
      <c r="AA157" s="45">
        <v>0.80298068077276907</v>
      </c>
      <c r="AB157" s="47">
        <f>Y157+Z157+AA157</f>
        <v>0.81300217731216351</v>
      </c>
    </row>
    <row r="158" spans="1:28" s="50" customFormat="1" ht="13.5" customHeight="1" x14ac:dyDescent="0.2">
      <c r="A158" s="54">
        <v>166</v>
      </c>
      <c r="B158" s="34" t="s">
        <v>28</v>
      </c>
      <c r="C158" s="35">
        <v>4611</v>
      </c>
      <c r="D158" s="35">
        <v>185</v>
      </c>
      <c r="E158" s="35">
        <v>0</v>
      </c>
      <c r="F158" s="35">
        <v>13223</v>
      </c>
      <c r="G158" s="51"/>
      <c r="H158" s="37"/>
      <c r="I158" s="38">
        <v>3201.76</v>
      </c>
      <c r="J158" s="104">
        <f>I158/F158*1000</f>
        <v>242.13567269152236</v>
      </c>
      <c r="K158" s="39"/>
      <c r="L158" s="40">
        <v>1475.12</v>
      </c>
      <c r="M158" s="104">
        <f>L158/F158*1000</f>
        <v>111.5571352945625</v>
      </c>
      <c r="N158" s="41"/>
      <c r="O158" s="42">
        <v>1726.64</v>
      </c>
      <c r="P158" s="104">
        <f>O158/F158*1000</f>
        <v>130.57853739695986</v>
      </c>
      <c r="Q158" s="52"/>
      <c r="R158" s="44">
        <v>2.1600619659187446E-2</v>
      </c>
      <c r="S158" s="45">
        <v>0</v>
      </c>
      <c r="T158" s="45">
        <v>0</v>
      </c>
      <c r="U158" s="45">
        <v>0.36304719904052773</v>
      </c>
      <c r="V158" s="45">
        <v>7.4696416970666132E-2</v>
      </c>
      <c r="W158" s="45">
        <v>1.377367447903653E-3</v>
      </c>
      <c r="X158" s="62">
        <f t="shared" si="24"/>
        <v>0.46072160311828503</v>
      </c>
      <c r="Y158" s="45">
        <v>0</v>
      </c>
      <c r="Z158" s="44">
        <v>0</v>
      </c>
      <c r="AA158" s="45">
        <v>0.53927839688171508</v>
      </c>
      <c r="AB158" s="47">
        <f t="shared" si="25"/>
        <v>0.53927839688171508</v>
      </c>
    </row>
    <row r="159" spans="1:28" s="50" customFormat="1" ht="13.5" customHeight="1" x14ac:dyDescent="0.2">
      <c r="A159" s="54">
        <v>162</v>
      </c>
      <c r="B159" s="34" t="s">
        <v>80</v>
      </c>
      <c r="C159" s="35">
        <v>6595</v>
      </c>
      <c r="D159" s="35">
        <v>0</v>
      </c>
      <c r="E159" s="35">
        <v>2289</v>
      </c>
      <c r="F159" s="35">
        <v>10441</v>
      </c>
      <c r="G159" s="51">
        <v>11394.75</v>
      </c>
      <c r="H159" s="53" t="s">
        <v>236</v>
      </c>
      <c r="I159" s="38">
        <v>3342.62</v>
      </c>
      <c r="J159" s="104">
        <f>I159/G159*1000</f>
        <v>293.34737488755786</v>
      </c>
      <c r="K159" s="39"/>
      <c r="L159" s="40">
        <v>1258.54</v>
      </c>
      <c r="M159" s="104">
        <f>L159/G159*1000</f>
        <v>110.4491103359003</v>
      </c>
      <c r="N159" s="41"/>
      <c r="O159" s="42">
        <v>2084.08</v>
      </c>
      <c r="P159" s="104">
        <f>O159/G159*1000</f>
        <v>182.89826455165755</v>
      </c>
      <c r="Q159" s="52"/>
      <c r="R159" s="44">
        <v>1.6337483770216179E-2</v>
      </c>
      <c r="S159" s="45">
        <v>0</v>
      </c>
      <c r="T159" s="45">
        <v>1.7124291723259001E-2</v>
      </c>
      <c r="U159" s="45">
        <v>0.27943948160425053</v>
      </c>
      <c r="V159" s="45">
        <v>6.3611777587640833E-2</v>
      </c>
      <c r="W159" s="45">
        <v>0</v>
      </c>
      <c r="X159" s="62">
        <f t="shared" si="24"/>
        <v>0.37651303468536657</v>
      </c>
      <c r="Y159" s="45">
        <v>0</v>
      </c>
      <c r="Z159" s="44">
        <v>1.4090743189474125E-3</v>
      </c>
      <c r="AA159" s="45">
        <v>0.622077890995686</v>
      </c>
      <c r="AB159" s="47">
        <f t="shared" si="25"/>
        <v>0.62348696531463343</v>
      </c>
    </row>
    <row r="160" spans="1:28" s="50" customFormat="1" ht="13.5" customHeight="1" x14ac:dyDescent="0.2">
      <c r="A160" s="54">
        <v>376</v>
      </c>
      <c r="B160" s="34" t="s">
        <v>126</v>
      </c>
      <c r="C160" s="35">
        <v>3675</v>
      </c>
      <c r="D160" s="35">
        <v>150</v>
      </c>
      <c r="E160" s="35">
        <v>0</v>
      </c>
      <c r="F160" s="35">
        <v>11000</v>
      </c>
      <c r="G160" s="51"/>
      <c r="H160" s="37"/>
      <c r="I160" s="38">
        <v>2976.01</v>
      </c>
      <c r="J160" s="104">
        <f>I160/F160*1000</f>
        <v>270.54636363636365</v>
      </c>
      <c r="K160" s="39"/>
      <c r="L160" s="40">
        <v>748.66</v>
      </c>
      <c r="M160" s="104">
        <f>L160/F160*1000</f>
        <v>68.06</v>
      </c>
      <c r="N160" s="41"/>
      <c r="O160" s="42">
        <v>2227.35</v>
      </c>
      <c r="P160" s="104">
        <f>O160/F160*1000</f>
        <v>202.48636363636362</v>
      </c>
      <c r="Q160" s="52"/>
      <c r="R160" s="44">
        <v>1.9331252247136266E-2</v>
      </c>
      <c r="S160" s="45">
        <v>0</v>
      </c>
      <c r="T160" s="45">
        <v>0</v>
      </c>
      <c r="U160" s="45">
        <v>0.23223376265536741</v>
      </c>
      <c r="V160" s="45">
        <v>0</v>
      </c>
      <c r="W160" s="45">
        <v>0</v>
      </c>
      <c r="X160" s="62">
        <f t="shared" si="24"/>
        <v>0.25156501490250366</v>
      </c>
      <c r="Y160" s="45">
        <v>0</v>
      </c>
      <c r="Z160" s="44">
        <v>0</v>
      </c>
      <c r="AA160" s="45">
        <v>0.74843498509749617</v>
      </c>
      <c r="AB160" s="47">
        <f t="shared" si="25"/>
        <v>0.74843498509749617</v>
      </c>
    </row>
    <row r="161" spans="1:28" s="50" customFormat="1" ht="13.5" customHeight="1" x14ac:dyDescent="0.2">
      <c r="A161" s="54">
        <v>192</v>
      </c>
      <c r="B161" s="34" t="s">
        <v>146</v>
      </c>
      <c r="C161" s="35">
        <v>2451</v>
      </c>
      <c r="D161" s="35">
        <v>0</v>
      </c>
      <c r="E161" s="35">
        <v>0</v>
      </c>
      <c r="F161" s="35">
        <v>5223</v>
      </c>
      <c r="G161" s="51"/>
      <c r="H161" s="37"/>
      <c r="I161" s="38">
        <v>1292.42</v>
      </c>
      <c r="J161" s="104">
        <f>I161/F161*1000</f>
        <v>247.447826919395</v>
      </c>
      <c r="K161" s="39"/>
      <c r="L161" s="40">
        <v>236.63</v>
      </c>
      <c r="M161" s="104">
        <f>L161/F161*1000</f>
        <v>45.305380049779821</v>
      </c>
      <c r="N161" s="41"/>
      <c r="O161" s="42">
        <v>1055.79</v>
      </c>
      <c r="P161" s="104">
        <f>O161/F161*1000</f>
        <v>202.14244686961516</v>
      </c>
      <c r="Q161" s="52"/>
      <c r="R161" s="44">
        <v>2.1138639142074558E-2</v>
      </c>
      <c r="S161" s="45">
        <v>0</v>
      </c>
      <c r="T161" s="45">
        <v>0</v>
      </c>
      <c r="U161" s="45">
        <v>0.12077343278500796</v>
      </c>
      <c r="V161" s="45">
        <v>3.222636604199873E-2</v>
      </c>
      <c r="W161" s="45">
        <v>8.9521982018229366E-3</v>
      </c>
      <c r="X161" s="62">
        <f t="shared" si="24"/>
        <v>0.18309063617090418</v>
      </c>
      <c r="Y161" s="45">
        <v>0</v>
      </c>
      <c r="Z161" s="44">
        <v>4.0311972888070436E-3</v>
      </c>
      <c r="AA161" s="45">
        <v>0.81287816654028866</v>
      </c>
      <c r="AB161" s="47">
        <f t="shared" si="25"/>
        <v>0.81690936382909574</v>
      </c>
    </row>
    <row r="162" spans="1:28" s="50" customFormat="1" ht="13.5" customHeight="1" x14ac:dyDescent="0.2">
      <c r="A162" s="54">
        <v>604</v>
      </c>
      <c r="B162" s="34" t="s">
        <v>45</v>
      </c>
      <c r="C162" s="35">
        <v>4960</v>
      </c>
      <c r="D162" s="35">
        <v>475</v>
      </c>
      <c r="E162" s="35">
        <v>270</v>
      </c>
      <c r="F162" s="35">
        <v>12193</v>
      </c>
      <c r="G162" s="51">
        <v>12305.5</v>
      </c>
      <c r="H162" s="53" t="s">
        <v>236</v>
      </c>
      <c r="I162" s="38">
        <v>3994.43</v>
      </c>
      <c r="J162" s="104">
        <f>I162/G162*1000</f>
        <v>324.60525781154763</v>
      </c>
      <c r="K162" s="39"/>
      <c r="L162" s="40">
        <v>1741.81</v>
      </c>
      <c r="M162" s="104">
        <f>L162/G162*1000</f>
        <v>141.54727560846774</v>
      </c>
      <c r="N162" s="41"/>
      <c r="O162" s="42">
        <v>2252.62</v>
      </c>
      <c r="P162" s="104">
        <f>O162/G162*1000</f>
        <v>183.05798220307992</v>
      </c>
      <c r="Q162" s="43"/>
      <c r="R162" s="44">
        <v>1.5964730887761208E-2</v>
      </c>
      <c r="S162" s="45">
        <v>0</v>
      </c>
      <c r="T162" s="45">
        <v>5.3574602634168078E-2</v>
      </c>
      <c r="U162" s="45">
        <v>0.33338924452299828</v>
      </c>
      <c r="V162" s="45">
        <v>3.3131135105634597E-2</v>
      </c>
      <c r="W162" s="45">
        <v>0</v>
      </c>
      <c r="X162" s="62">
        <f t="shared" si="24"/>
        <v>0.43605971315056213</v>
      </c>
      <c r="Y162" s="45">
        <v>0</v>
      </c>
      <c r="Z162" s="44">
        <v>2.5260174793399811E-3</v>
      </c>
      <c r="AA162" s="45">
        <v>0.56141426937009797</v>
      </c>
      <c r="AB162" s="47">
        <f t="shared" si="25"/>
        <v>0.56394028684943798</v>
      </c>
    </row>
    <row r="163" spans="1:28" s="50" customFormat="1" ht="13.5" customHeight="1" x14ac:dyDescent="0.2">
      <c r="A163" s="54">
        <v>325</v>
      </c>
      <c r="B163" s="34" t="s">
        <v>178</v>
      </c>
      <c r="C163" s="35">
        <v>3305</v>
      </c>
      <c r="D163" s="35">
        <v>10</v>
      </c>
      <c r="E163" s="35">
        <v>593</v>
      </c>
      <c r="F163" s="35">
        <v>6631</v>
      </c>
      <c r="G163" s="51">
        <v>6878.083333333333</v>
      </c>
      <c r="H163" s="53" t="s">
        <v>236</v>
      </c>
      <c r="I163" s="38">
        <v>2511.88</v>
      </c>
      <c r="J163" s="104">
        <f>I163/G163*1000</f>
        <v>365.20057671105081</v>
      </c>
      <c r="K163" s="39"/>
      <c r="L163" s="40">
        <v>478.48</v>
      </c>
      <c r="M163" s="104">
        <f>L163/G163*1000</f>
        <v>69.565891660709738</v>
      </c>
      <c r="N163" s="41"/>
      <c r="O163" s="42">
        <v>2033.4</v>
      </c>
      <c r="P163" s="104">
        <f>O163/G163*1000</f>
        <v>295.63468505034109</v>
      </c>
      <c r="Q163" s="52"/>
      <c r="R163" s="44">
        <v>1.380639202509674E-2</v>
      </c>
      <c r="S163" s="45">
        <v>0</v>
      </c>
      <c r="T163" s="45">
        <v>0</v>
      </c>
      <c r="U163" s="45">
        <v>0.17668041466949058</v>
      </c>
      <c r="V163" s="45">
        <v>0</v>
      </c>
      <c r="W163" s="45">
        <v>0</v>
      </c>
      <c r="X163" s="62">
        <f t="shared" si="24"/>
        <v>0.19048680669458731</v>
      </c>
      <c r="Y163" s="45">
        <v>0</v>
      </c>
      <c r="Z163" s="44">
        <v>0</v>
      </c>
      <c r="AA163" s="45">
        <v>0.80951319330541271</v>
      </c>
      <c r="AB163" s="47">
        <f t="shared" si="25"/>
        <v>0.80951319330541271</v>
      </c>
    </row>
    <row r="164" spans="1:28" s="14" customFormat="1" ht="13.5" customHeight="1" x14ac:dyDescent="0.2">
      <c r="A164" s="74"/>
      <c r="B164" s="33" t="s">
        <v>232</v>
      </c>
      <c r="C164" s="6"/>
      <c r="D164" s="6"/>
      <c r="E164" s="6"/>
      <c r="F164" s="7"/>
      <c r="G164" s="8"/>
      <c r="H164" s="15"/>
      <c r="I164" s="9"/>
      <c r="J164" s="106"/>
      <c r="K164" s="10"/>
      <c r="L164" s="9"/>
      <c r="M164" s="106"/>
      <c r="N164" s="1"/>
      <c r="O164" s="9"/>
      <c r="P164" s="106"/>
      <c r="Q164" s="11"/>
      <c r="R164" s="12"/>
      <c r="S164" s="12"/>
      <c r="T164" s="12"/>
      <c r="U164" s="12"/>
      <c r="V164" s="12"/>
      <c r="W164" s="49" t="s">
        <v>234</v>
      </c>
      <c r="X164" s="29">
        <f>SUM(X97:X163)/67</f>
        <v>0.27407421709217011</v>
      </c>
      <c r="Y164" s="12"/>
      <c r="Z164" s="12"/>
      <c r="AA164" s="12"/>
      <c r="AB164" s="47"/>
    </row>
    <row r="165" spans="1:28" s="50" customFormat="1" ht="13.5" customHeight="1" x14ac:dyDescent="0.2">
      <c r="A165" s="54">
        <v>955</v>
      </c>
      <c r="B165" s="39" t="s">
        <v>219</v>
      </c>
      <c r="C165" s="57">
        <v>1005</v>
      </c>
      <c r="D165" s="57">
        <v>0</v>
      </c>
      <c r="E165" s="57">
        <v>0</v>
      </c>
      <c r="F165" s="57">
        <v>2096</v>
      </c>
      <c r="G165" s="58"/>
      <c r="H165" s="39"/>
      <c r="I165" s="58">
        <v>608.66999999999996</v>
      </c>
      <c r="J165" s="58">
        <f>I165/F165*1000</f>
        <v>290.39599236641214</v>
      </c>
      <c r="K165" s="56" t="s">
        <v>237</v>
      </c>
      <c r="L165" s="59">
        <v>70.849999999999994</v>
      </c>
      <c r="M165" s="58">
        <f>L165/F165*1000</f>
        <v>33.802480916030532</v>
      </c>
      <c r="N165" s="39"/>
      <c r="O165" s="60">
        <v>537.82000000000005</v>
      </c>
      <c r="P165" s="58">
        <f>O165/F165*1000</f>
        <v>256.59351145038175</v>
      </c>
      <c r="Q165" s="56" t="s">
        <v>237</v>
      </c>
      <c r="R165" s="61">
        <v>1.8006473129939051E-2</v>
      </c>
      <c r="S165" s="61">
        <v>0</v>
      </c>
      <c r="T165" s="61">
        <v>0</v>
      </c>
      <c r="U165" s="61">
        <v>9.8394860926281899E-2</v>
      </c>
      <c r="V165" s="61">
        <v>0</v>
      </c>
      <c r="W165" s="61">
        <v>0</v>
      </c>
      <c r="X165" s="62">
        <f t="shared" ref="X165:X197" si="29">R165+S165+T165+U165+V165+W165</f>
        <v>0.11640133405622095</v>
      </c>
      <c r="Y165" s="61">
        <v>0</v>
      </c>
      <c r="Z165" s="61">
        <v>0</v>
      </c>
      <c r="AA165" s="61">
        <v>0.883598665943779</v>
      </c>
      <c r="AB165" s="47">
        <f t="shared" si="25"/>
        <v>0.883598665943779</v>
      </c>
    </row>
    <row r="166" spans="1:28" s="50" customFormat="1" ht="13.5" customHeight="1" x14ac:dyDescent="0.2">
      <c r="A166" s="54">
        <v>611</v>
      </c>
      <c r="B166" s="34" t="s">
        <v>212</v>
      </c>
      <c r="C166" s="35">
        <v>301</v>
      </c>
      <c r="D166" s="35">
        <v>0</v>
      </c>
      <c r="E166" s="35">
        <v>82</v>
      </c>
      <c r="F166" s="35">
        <v>620</v>
      </c>
      <c r="G166" s="51">
        <v>654.16666666666663</v>
      </c>
      <c r="H166" s="53" t="s">
        <v>236</v>
      </c>
      <c r="I166" s="38">
        <v>187.15</v>
      </c>
      <c r="J166" s="104">
        <f>I166/G166*1000</f>
        <v>286.08917197452234</v>
      </c>
      <c r="K166" s="56" t="s">
        <v>237</v>
      </c>
      <c r="L166" s="40">
        <v>24.17</v>
      </c>
      <c r="M166" s="104">
        <f>L166/G166*1000</f>
        <v>36.947770700636951</v>
      </c>
      <c r="N166" s="41"/>
      <c r="O166" s="42">
        <v>162.97999999999999</v>
      </c>
      <c r="P166" s="104">
        <f>O166/G166*1000</f>
        <v>249.14140127388535</v>
      </c>
      <c r="Q166" s="56" t="s">
        <v>237</v>
      </c>
      <c r="R166" s="44">
        <v>1.7312316323804436E-2</v>
      </c>
      <c r="S166" s="45">
        <v>0</v>
      </c>
      <c r="T166" s="45">
        <v>0</v>
      </c>
      <c r="U166" s="45">
        <v>0.1118354261287737</v>
      </c>
      <c r="V166" s="45">
        <v>0</v>
      </c>
      <c r="W166" s="45">
        <v>0</v>
      </c>
      <c r="X166" s="62">
        <f t="shared" si="29"/>
        <v>0.12914774245257815</v>
      </c>
      <c r="Y166" s="45">
        <v>0</v>
      </c>
      <c r="Z166" s="44">
        <v>0</v>
      </c>
      <c r="AA166" s="45">
        <v>0.87085225754742179</v>
      </c>
      <c r="AB166" s="47">
        <f t="shared" si="25"/>
        <v>0.87085225754742179</v>
      </c>
    </row>
    <row r="167" spans="1:28" s="50" customFormat="1" ht="13.5" customHeight="1" x14ac:dyDescent="0.2">
      <c r="A167" s="54">
        <v>372</v>
      </c>
      <c r="B167" s="34" t="s">
        <v>89</v>
      </c>
      <c r="C167" s="35">
        <v>1679</v>
      </c>
      <c r="D167" s="35">
        <v>0</v>
      </c>
      <c r="E167" s="35">
        <v>1156</v>
      </c>
      <c r="F167" s="35">
        <v>3694</v>
      </c>
      <c r="G167" s="51">
        <v>4175.666666666667</v>
      </c>
      <c r="H167" s="53" t="s">
        <v>236</v>
      </c>
      <c r="I167" s="38">
        <v>695.47</v>
      </c>
      <c r="J167" s="104">
        <f>I167/G167*1000</f>
        <v>166.5530454218887</v>
      </c>
      <c r="K167" s="39"/>
      <c r="L167" s="40">
        <v>217.91</v>
      </c>
      <c r="M167" s="104">
        <f>L167/G167*1000</f>
        <v>52.185678933503631</v>
      </c>
      <c r="N167" s="41"/>
      <c r="O167" s="42">
        <v>477.56</v>
      </c>
      <c r="P167" s="104">
        <f>O167/G167*1000</f>
        <v>114.36736648838507</v>
      </c>
      <c r="Q167" s="52"/>
      <c r="R167" s="44">
        <v>2.7779774828533221E-2</v>
      </c>
      <c r="S167" s="45">
        <v>0</v>
      </c>
      <c r="T167" s="45">
        <v>7.0312162997685015E-2</v>
      </c>
      <c r="U167" s="45">
        <v>0.21523573985937566</v>
      </c>
      <c r="V167" s="45">
        <v>0</v>
      </c>
      <c r="W167" s="45">
        <v>0</v>
      </c>
      <c r="X167" s="62">
        <f t="shared" si="29"/>
        <v>0.31332767768559389</v>
      </c>
      <c r="Y167" s="45">
        <v>0</v>
      </c>
      <c r="Z167" s="44">
        <v>0</v>
      </c>
      <c r="AA167" s="45">
        <v>0.68667232231440611</v>
      </c>
      <c r="AB167" s="47">
        <f t="shared" si="25"/>
        <v>0.68667232231440611</v>
      </c>
    </row>
    <row r="168" spans="1:28" s="50" customFormat="1" ht="13.5" customHeight="1" x14ac:dyDescent="0.2">
      <c r="A168" s="54">
        <v>537</v>
      </c>
      <c r="B168" s="34" t="s">
        <v>116</v>
      </c>
      <c r="C168" s="35">
        <v>154</v>
      </c>
      <c r="D168" s="35">
        <v>0</v>
      </c>
      <c r="E168" s="35">
        <v>0</v>
      </c>
      <c r="F168" s="35">
        <v>385</v>
      </c>
      <c r="G168" s="51"/>
      <c r="H168" s="37"/>
      <c r="I168" s="38">
        <v>407.89</v>
      </c>
      <c r="J168" s="58">
        <f t="shared" ref="J168:J174" si="30">I168/F168*1000</f>
        <v>1059.4545454545455</v>
      </c>
      <c r="K168" s="39"/>
      <c r="L168" s="40">
        <v>70.33</v>
      </c>
      <c r="M168" s="58">
        <f t="shared" ref="M168:M174" si="31">L168/F168*1000</f>
        <v>182.67532467532465</v>
      </c>
      <c r="N168" s="41"/>
      <c r="O168" s="42">
        <v>337.56</v>
      </c>
      <c r="P168" s="58">
        <f t="shared" ref="P168:P174" si="32">O168/F168*1000</f>
        <v>876.77922077922074</v>
      </c>
      <c r="Q168" s="41"/>
      <c r="R168" s="44">
        <v>4.9277991615386497E-3</v>
      </c>
      <c r="S168" s="47">
        <v>0</v>
      </c>
      <c r="T168" s="47">
        <v>0</v>
      </c>
      <c r="U168" s="47">
        <v>0.16749613866483609</v>
      </c>
      <c r="V168" s="47">
        <v>0</v>
      </c>
      <c r="W168" s="47">
        <v>0</v>
      </c>
      <c r="X168" s="62">
        <f t="shared" si="29"/>
        <v>0.17242393782637475</v>
      </c>
      <c r="Y168" s="47">
        <v>0</v>
      </c>
      <c r="Z168" s="55">
        <v>0</v>
      </c>
      <c r="AA168" s="47">
        <v>0.82757606217362523</v>
      </c>
      <c r="AB168" s="47">
        <f t="shared" si="25"/>
        <v>0.82757606217362523</v>
      </c>
    </row>
    <row r="169" spans="1:28" s="50" customFormat="1" ht="13.5" customHeight="1" x14ac:dyDescent="0.2">
      <c r="A169" s="54">
        <v>338</v>
      </c>
      <c r="B169" s="39" t="s">
        <v>218</v>
      </c>
      <c r="C169" s="57">
        <v>19587</v>
      </c>
      <c r="D169" s="57">
        <v>0</v>
      </c>
      <c r="E169" s="57">
        <v>0</v>
      </c>
      <c r="F169" s="57">
        <v>39748</v>
      </c>
      <c r="G169" s="58"/>
      <c r="H169" s="39"/>
      <c r="I169" s="58">
        <v>11856.57</v>
      </c>
      <c r="J169" s="58">
        <f t="shared" si="30"/>
        <v>298.29349904397708</v>
      </c>
      <c r="K169" s="56" t="s">
        <v>237</v>
      </c>
      <c r="L169" s="59">
        <v>1743.09</v>
      </c>
      <c r="M169" s="58">
        <f t="shared" si="31"/>
        <v>43.853527221495419</v>
      </c>
      <c r="N169" s="39"/>
      <c r="O169" s="60">
        <v>10113.48</v>
      </c>
      <c r="P169" s="58">
        <f t="shared" si="32"/>
        <v>254.43997182248162</v>
      </c>
      <c r="Q169" s="56" t="s">
        <v>237</v>
      </c>
      <c r="R169" s="61">
        <v>1.7532895263976007E-2</v>
      </c>
      <c r="S169" s="61">
        <v>0</v>
      </c>
      <c r="T169" s="61">
        <v>0</v>
      </c>
      <c r="U169" s="61">
        <v>0.12948179785553496</v>
      </c>
      <c r="V169" s="61">
        <v>0</v>
      </c>
      <c r="W169" s="61">
        <v>0</v>
      </c>
      <c r="X169" s="62">
        <f t="shared" si="29"/>
        <v>0.14701469311951096</v>
      </c>
      <c r="Y169" s="61">
        <v>0</v>
      </c>
      <c r="Z169" s="61">
        <v>0</v>
      </c>
      <c r="AA169" s="61">
        <v>0.85298530688048901</v>
      </c>
      <c r="AB169" s="47">
        <f t="shared" si="25"/>
        <v>0.85298530688048901</v>
      </c>
    </row>
    <row r="170" spans="1:28" s="50" customFormat="1" ht="13.5" customHeight="1" x14ac:dyDescent="0.2">
      <c r="A170" s="54">
        <v>749</v>
      </c>
      <c r="B170" s="34" t="s">
        <v>222</v>
      </c>
      <c r="C170" s="35">
        <v>278</v>
      </c>
      <c r="D170" s="35">
        <v>1</v>
      </c>
      <c r="E170" s="35">
        <v>0</v>
      </c>
      <c r="F170" s="35">
        <v>721</v>
      </c>
      <c r="G170" s="51"/>
      <c r="H170" s="53"/>
      <c r="I170" s="38">
        <v>219.11</v>
      </c>
      <c r="J170" s="104">
        <f t="shared" si="30"/>
        <v>303.89736477115122</v>
      </c>
      <c r="K170" s="56" t="s">
        <v>237</v>
      </c>
      <c r="L170" s="40">
        <v>30.98</v>
      </c>
      <c r="M170" s="58">
        <f t="shared" si="31"/>
        <v>42.968099861303749</v>
      </c>
      <c r="N170" s="41"/>
      <c r="O170" s="42">
        <v>188.13</v>
      </c>
      <c r="P170" s="104">
        <f t="shared" si="32"/>
        <v>260.9292649098474</v>
      </c>
      <c r="Q170" s="56" t="s">
        <v>237</v>
      </c>
      <c r="R170" s="44">
        <v>1.7205969604308338E-2</v>
      </c>
      <c r="S170" s="45">
        <v>0</v>
      </c>
      <c r="T170" s="45">
        <v>0</v>
      </c>
      <c r="U170" s="45">
        <v>9.3149559581945138E-2</v>
      </c>
      <c r="V170" s="45">
        <v>3.1034640135091961E-2</v>
      </c>
      <c r="W170" s="45">
        <v>0</v>
      </c>
      <c r="X170" s="62">
        <f t="shared" si="29"/>
        <v>0.14139016932134543</v>
      </c>
      <c r="Y170" s="45">
        <v>0</v>
      </c>
      <c r="Z170" s="44">
        <v>0</v>
      </c>
      <c r="AA170" s="45">
        <v>0.85860983067865448</v>
      </c>
      <c r="AB170" s="47">
        <f t="shared" si="25"/>
        <v>0.85860983067865448</v>
      </c>
    </row>
    <row r="171" spans="1:28" s="50" customFormat="1" ht="13.5" customHeight="1" x14ac:dyDescent="0.2">
      <c r="A171" s="54">
        <v>764</v>
      </c>
      <c r="B171" s="39" t="s">
        <v>217</v>
      </c>
      <c r="C171" s="57">
        <v>555</v>
      </c>
      <c r="D171" s="57">
        <v>72</v>
      </c>
      <c r="E171" s="57">
        <v>0</v>
      </c>
      <c r="F171" s="57">
        <v>1114</v>
      </c>
      <c r="G171" s="58"/>
      <c r="H171" s="39"/>
      <c r="I171" s="58">
        <v>329.43</v>
      </c>
      <c r="J171" s="58">
        <f t="shared" si="30"/>
        <v>295.71813285457807</v>
      </c>
      <c r="K171" s="56" t="s">
        <v>237</v>
      </c>
      <c r="L171" s="59">
        <v>43.38</v>
      </c>
      <c r="M171" s="58">
        <f t="shared" si="31"/>
        <v>38.940754039497307</v>
      </c>
      <c r="N171" s="39"/>
      <c r="O171" s="60">
        <v>286.05</v>
      </c>
      <c r="P171" s="58">
        <f t="shared" si="32"/>
        <v>256.77737881508079</v>
      </c>
      <c r="Q171" s="56" t="s">
        <v>237</v>
      </c>
      <c r="R171" s="61">
        <v>1.7697234617369394E-2</v>
      </c>
      <c r="S171" s="61">
        <v>0</v>
      </c>
      <c r="T171" s="61">
        <v>9.1066387396411975E-3</v>
      </c>
      <c r="U171" s="61">
        <v>0.10487812281820112</v>
      </c>
      <c r="V171" s="61">
        <v>0</v>
      </c>
      <c r="W171" s="61">
        <v>0</v>
      </c>
      <c r="X171" s="62">
        <f t="shared" si="29"/>
        <v>0.1316819961752117</v>
      </c>
      <c r="Y171" s="61">
        <v>0</v>
      </c>
      <c r="Z171" s="61">
        <v>0</v>
      </c>
      <c r="AA171" s="61">
        <v>0.8683180038247883</v>
      </c>
      <c r="AB171" s="47">
        <f t="shared" si="25"/>
        <v>0.8683180038247883</v>
      </c>
    </row>
    <row r="172" spans="1:28" s="50" customFormat="1" ht="13.5" customHeight="1" x14ac:dyDescent="0.2">
      <c r="A172" s="54">
        <v>545</v>
      </c>
      <c r="B172" s="34" t="s">
        <v>179</v>
      </c>
      <c r="C172" s="35">
        <v>208</v>
      </c>
      <c r="D172" s="35">
        <v>0</v>
      </c>
      <c r="E172" s="35">
        <v>0</v>
      </c>
      <c r="F172" s="35">
        <v>544</v>
      </c>
      <c r="G172" s="51"/>
      <c r="H172" s="53"/>
      <c r="I172" s="38">
        <v>109.1</v>
      </c>
      <c r="J172" s="104">
        <f t="shared" si="30"/>
        <v>200.55147058823528</v>
      </c>
      <c r="K172" s="39"/>
      <c r="L172" s="40">
        <v>20.74</v>
      </c>
      <c r="M172" s="58">
        <f t="shared" si="31"/>
        <v>38.125</v>
      </c>
      <c r="N172" s="41"/>
      <c r="O172" s="42">
        <v>88.36</v>
      </c>
      <c r="P172" s="104">
        <f t="shared" si="32"/>
        <v>162.42647058823528</v>
      </c>
      <c r="Q172" s="43"/>
      <c r="R172" s="44">
        <v>2.6122823098075162E-2</v>
      </c>
      <c r="S172" s="45">
        <v>0</v>
      </c>
      <c r="T172" s="45">
        <v>0</v>
      </c>
      <c r="U172" s="45">
        <v>0.16397800183318059</v>
      </c>
      <c r="V172" s="45">
        <v>0</v>
      </c>
      <c r="W172" s="45">
        <v>0</v>
      </c>
      <c r="X172" s="62">
        <f t="shared" si="29"/>
        <v>0.19010082493125574</v>
      </c>
      <c r="Y172" s="45">
        <v>0</v>
      </c>
      <c r="Z172" s="44">
        <v>0</v>
      </c>
      <c r="AA172" s="45">
        <v>0.80989917506874431</v>
      </c>
      <c r="AB172" s="47">
        <f t="shared" si="25"/>
        <v>0.80989917506874431</v>
      </c>
    </row>
    <row r="173" spans="1:28" s="50" customFormat="1" ht="13.5" customHeight="1" x14ac:dyDescent="0.2">
      <c r="A173" s="54">
        <v>790</v>
      </c>
      <c r="B173" s="39" t="s">
        <v>151</v>
      </c>
      <c r="C173" s="57">
        <v>218</v>
      </c>
      <c r="D173" s="57">
        <v>0</v>
      </c>
      <c r="E173" s="57">
        <v>0</v>
      </c>
      <c r="F173" s="57">
        <v>551</v>
      </c>
      <c r="G173" s="58"/>
      <c r="H173" s="39"/>
      <c r="I173" s="58">
        <v>218.38</v>
      </c>
      <c r="J173" s="58">
        <f t="shared" si="30"/>
        <v>396.33393829401086</v>
      </c>
      <c r="K173" s="56" t="s">
        <v>237</v>
      </c>
      <c r="L173" s="59">
        <v>63.12</v>
      </c>
      <c r="M173" s="58">
        <f t="shared" si="31"/>
        <v>114.55535390199637</v>
      </c>
      <c r="N173" s="39"/>
      <c r="O173" s="60">
        <v>155.26</v>
      </c>
      <c r="P173" s="58">
        <f t="shared" si="32"/>
        <v>281.77858439201447</v>
      </c>
      <c r="Q173" s="56" t="s">
        <v>237</v>
      </c>
      <c r="R173" s="61">
        <v>1.3188020881033061E-2</v>
      </c>
      <c r="S173" s="61">
        <v>0</v>
      </c>
      <c r="T173" s="61">
        <v>0</v>
      </c>
      <c r="U173" s="61">
        <v>0.27584943676160822</v>
      </c>
      <c r="V173" s="61">
        <v>0</v>
      </c>
      <c r="W173" s="61">
        <v>0</v>
      </c>
      <c r="X173" s="62">
        <f t="shared" si="29"/>
        <v>0.28903745764264127</v>
      </c>
      <c r="Y173" s="61">
        <v>0</v>
      </c>
      <c r="Z173" s="61">
        <v>0</v>
      </c>
      <c r="AA173" s="61">
        <v>0.71096254235735867</v>
      </c>
      <c r="AB173" s="47">
        <f t="shared" si="25"/>
        <v>0.71096254235735867</v>
      </c>
    </row>
    <row r="174" spans="1:28" s="50" customFormat="1" ht="13.5" customHeight="1" x14ac:dyDescent="0.2">
      <c r="A174" s="54">
        <v>796</v>
      </c>
      <c r="B174" s="34" t="s">
        <v>58</v>
      </c>
      <c r="C174" s="35">
        <v>141</v>
      </c>
      <c r="D174" s="35">
        <v>0</v>
      </c>
      <c r="E174" s="35">
        <v>0</v>
      </c>
      <c r="F174" s="35">
        <v>288</v>
      </c>
      <c r="G174" s="51"/>
      <c r="H174" s="53"/>
      <c r="I174" s="38">
        <v>41.36</v>
      </c>
      <c r="J174" s="58">
        <f t="shared" si="30"/>
        <v>143.61111111111111</v>
      </c>
      <c r="K174" s="39"/>
      <c r="L174" s="40">
        <v>17.73</v>
      </c>
      <c r="M174" s="58">
        <f t="shared" si="31"/>
        <v>61.5625</v>
      </c>
      <c r="N174" s="41"/>
      <c r="O174" s="42">
        <v>23.63</v>
      </c>
      <c r="P174" s="58">
        <f t="shared" si="32"/>
        <v>82.048611111111114</v>
      </c>
      <c r="Q174" s="41"/>
      <c r="R174" s="44">
        <v>3.6508704061895554E-2</v>
      </c>
      <c r="S174" s="47">
        <v>0</v>
      </c>
      <c r="T174" s="47">
        <v>0</v>
      </c>
      <c r="U174" s="47">
        <v>0.39216634429400382</v>
      </c>
      <c r="V174" s="47">
        <v>0</v>
      </c>
      <c r="W174" s="47">
        <v>0</v>
      </c>
      <c r="X174" s="62">
        <f t="shared" si="29"/>
        <v>0.42867504835589937</v>
      </c>
      <c r="Y174" s="47">
        <v>0</v>
      </c>
      <c r="Z174" s="55">
        <v>0</v>
      </c>
      <c r="AA174" s="47">
        <v>0.57132495164410058</v>
      </c>
      <c r="AB174" s="47">
        <f t="shared" si="25"/>
        <v>0.57132495164410058</v>
      </c>
    </row>
    <row r="175" spans="1:28" s="50" customFormat="1" ht="13.5" customHeight="1" x14ac:dyDescent="0.2">
      <c r="A175" s="54">
        <v>607</v>
      </c>
      <c r="B175" s="39" t="s">
        <v>193</v>
      </c>
      <c r="C175" s="57">
        <v>319</v>
      </c>
      <c r="D175" s="57">
        <v>0</v>
      </c>
      <c r="E175" s="57">
        <v>130</v>
      </c>
      <c r="F175" s="57">
        <v>462</v>
      </c>
      <c r="G175" s="58">
        <v>516.16666666666663</v>
      </c>
      <c r="H175" s="53" t="s">
        <v>236</v>
      </c>
      <c r="I175" s="58">
        <v>170.86</v>
      </c>
      <c r="J175" s="58">
        <f>I175/G175*1000</f>
        <v>331.01711333548599</v>
      </c>
      <c r="K175" s="56" t="s">
        <v>237</v>
      </c>
      <c r="L175" s="59">
        <v>43.13</v>
      </c>
      <c r="M175" s="58">
        <f>L175/G175*1000</f>
        <v>83.558282208588963</v>
      </c>
      <c r="N175" s="39"/>
      <c r="O175" s="60">
        <v>127.73</v>
      </c>
      <c r="P175" s="58">
        <f>O175/G175*1000</f>
        <v>247.45883112689702</v>
      </c>
      <c r="Q175" s="56" t="s">
        <v>237</v>
      </c>
      <c r="R175" s="61">
        <v>1.416364274844902E-2</v>
      </c>
      <c r="S175" s="61">
        <v>0</v>
      </c>
      <c r="T175" s="61">
        <v>0</v>
      </c>
      <c r="U175" s="61">
        <v>0.23826524640056185</v>
      </c>
      <c r="V175" s="61">
        <v>0</v>
      </c>
      <c r="W175" s="61">
        <v>0</v>
      </c>
      <c r="X175" s="62">
        <f t="shared" si="29"/>
        <v>0.25242888914901085</v>
      </c>
      <c r="Y175" s="61">
        <v>0</v>
      </c>
      <c r="Z175" s="61">
        <v>0</v>
      </c>
      <c r="AA175" s="61">
        <v>0.74757111085098904</v>
      </c>
      <c r="AB175" s="47">
        <f t="shared" si="25"/>
        <v>0.74757111085098904</v>
      </c>
    </row>
    <row r="176" spans="1:28" s="50" customFormat="1" ht="13.5" customHeight="1" x14ac:dyDescent="0.2">
      <c r="A176" s="54">
        <v>801</v>
      </c>
      <c r="B176" s="39" t="s">
        <v>205</v>
      </c>
      <c r="C176" s="57">
        <v>1337</v>
      </c>
      <c r="D176" s="57">
        <v>0</v>
      </c>
      <c r="E176" s="57">
        <v>489</v>
      </c>
      <c r="F176" s="57">
        <v>1610</v>
      </c>
      <c r="G176" s="58">
        <v>1813.75</v>
      </c>
      <c r="H176" s="53" t="s">
        <v>236</v>
      </c>
      <c r="I176" s="58">
        <v>737.26</v>
      </c>
      <c r="J176" s="58">
        <f>I176/G176*1000</f>
        <v>406.48380427291522</v>
      </c>
      <c r="K176" s="56" t="s">
        <v>237</v>
      </c>
      <c r="L176" s="59">
        <v>281.14999999999998</v>
      </c>
      <c r="M176" s="58">
        <f>L176/G176*1000</f>
        <v>155.01033769813921</v>
      </c>
      <c r="N176" s="39"/>
      <c r="O176" s="60">
        <v>456.11</v>
      </c>
      <c r="P176" s="58">
        <f>O176/G176*1000</f>
        <v>251.47346657477604</v>
      </c>
      <c r="Q176" s="56" t="s">
        <v>237</v>
      </c>
      <c r="R176" s="61">
        <v>1.1420665708162657E-2</v>
      </c>
      <c r="S176" s="61">
        <v>0</v>
      </c>
      <c r="T176" s="61">
        <v>0</v>
      </c>
      <c r="U176" s="61">
        <v>0.36992377180370561</v>
      </c>
      <c r="V176" s="61">
        <v>0</v>
      </c>
      <c r="W176" s="61">
        <v>0</v>
      </c>
      <c r="X176" s="62">
        <f t="shared" si="29"/>
        <v>0.38134443751186825</v>
      </c>
      <c r="Y176" s="61">
        <v>0</v>
      </c>
      <c r="Z176" s="61">
        <v>0</v>
      </c>
      <c r="AA176" s="61">
        <v>0.61865556248813169</v>
      </c>
      <c r="AB176" s="47">
        <f t="shared" si="25"/>
        <v>0.61865556248813169</v>
      </c>
    </row>
    <row r="177" spans="1:28" s="50" customFormat="1" ht="13.5" customHeight="1" x14ac:dyDescent="0.2">
      <c r="A177" s="54">
        <v>807</v>
      </c>
      <c r="B177" s="34" t="s">
        <v>136</v>
      </c>
      <c r="C177" s="35">
        <v>449</v>
      </c>
      <c r="D177" s="35">
        <v>1</v>
      </c>
      <c r="E177" s="35">
        <v>203</v>
      </c>
      <c r="F177" s="35">
        <v>709</v>
      </c>
      <c r="G177" s="51">
        <v>793.58333333333337</v>
      </c>
      <c r="H177" s="53" t="s">
        <v>236</v>
      </c>
      <c r="I177" s="38">
        <v>665.73581999999999</v>
      </c>
      <c r="J177" s="104">
        <f>I177/G177*1000</f>
        <v>838.8984395673632</v>
      </c>
      <c r="K177" s="66" t="s">
        <v>239</v>
      </c>
      <c r="L177" s="40">
        <v>318.7518</v>
      </c>
      <c r="M177" s="104">
        <f>L177/G177*1000</f>
        <v>401.66140921978365</v>
      </c>
      <c r="N177" s="66" t="s">
        <v>239</v>
      </c>
      <c r="O177" s="42">
        <v>346.98399999999998</v>
      </c>
      <c r="P177" s="104">
        <f>O177/G177*1000</f>
        <v>437.23700514543737</v>
      </c>
      <c r="Q177" s="66" t="s">
        <v>239</v>
      </c>
      <c r="R177" s="44">
        <v>5.5727811070763779E-3</v>
      </c>
      <c r="S177" s="45">
        <v>0</v>
      </c>
      <c r="T177" s="45">
        <v>0</v>
      </c>
      <c r="U177" s="45">
        <v>0.47322074392812458</v>
      </c>
      <c r="V177" s="45">
        <v>0</v>
      </c>
      <c r="W177" s="45">
        <v>2.7338171468676571E-6</v>
      </c>
      <c r="X177" s="62">
        <f t="shared" si="29"/>
        <v>0.47879625885234783</v>
      </c>
      <c r="Y177" s="45">
        <v>0</v>
      </c>
      <c r="Z177" s="44">
        <v>2.9140688268809094E-4</v>
      </c>
      <c r="AA177" s="45">
        <v>0.52091233426496419</v>
      </c>
      <c r="AB177" s="47">
        <f t="shared" si="25"/>
        <v>0.52120374114765233</v>
      </c>
    </row>
    <row r="178" spans="1:28" s="50" customFormat="1" ht="13.5" customHeight="1" x14ac:dyDescent="0.2">
      <c r="A178" s="54">
        <v>810</v>
      </c>
      <c r="B178" s="34" t="s">
        <v>123</v>
      </c>
      <c r="C178" s="35">
        <v>1030</v>
      </c>
      <c r="D178" s="35">
        <v>0</v>
      </c>
      <c r="E178" s="35">
        <v>673</v>
      </c>
      <c r="F178" s="35">
        <v>798</v>
      </c>
      <c r="G178" s="51">
        <v>1078.4166666666667</v>
      </c>
      <c r="H178" s="53" t="s">
        <v>236</v>
      </c>
      <c r="I178" s="38">
        <v>509.64</v>
      </c>
      <c r="J178" s="104">
        <f>I178/G178*1000</f>
        <v>472.58171702341389</v>
      </c>
      <c r="K178" s="39"/>
      <c r="L178" s="40">
        <v>163.87</v>
      </c>
      <c r="M178" s="104">
        <f>L178/G178*1000</f>
        <v>151.95425392164438</v>
      </c>
      <c r="N178" s="41"/>
      <c r="O178" s="42">
        <v>345.77</v>
      </c>
      <c r="P178" s="104">
        <f>O178/G178*1000</f>
        <v>320.62746310176954</v>
      </c>
      <c r="Q178" s="52"/>
      <c r="R178" s="44">
        <v>8.1822462914998822E-3</v>
      </c>
      <c r="S178" s="45">
        <v>0</v>
      </c>
      <c r="T178" s="45">
        <v>0</v>
      </c>
      <c r="U178" s="45">
        <v>0.31335844910132643</v>
      </c>
      <c r="V178" s="45">
        <v>0</v>
      </c>
      <c r="W178" s="45">
        <v>0</v>
      </c>
      <c r="X178" s="62">
        <f t="shared" si="29"/>
        <v>0.32154069539282631</v>
      </c>
      <c r="Y178" s="45">
        <v>0</v>
      </c>
      <c r="Z178" s="44">
        <v>0</v>
      </c>
      <c r="AA178" s="45">
        <v>0.67845930460717363</v>
      </c>
      <c r="AB178" s="47">
        <f t="shared" si="25"/>
        <v>0.67845930460717363</v>
      </c>
    </row>
    <row r="179" spans="1:28" s="50" customFormat="1" ht="13.5" customHeight="1" x14ac:dyDescent="0.2">
      <c r="A179" s="54">
        <v>605</v>
      </c>
      <c r="B179" s="39" t="s">
        <v>184</v>
      </c>
      <c r="C179" s="57">
        <v>139</v>
      </c>
      <c r="D179" s="57">
        <v>0</v>
      </c>
      <c r="E179" s="57">
        <v>0</v>
      </c>
      <c r="F179" s="57">
        <v>325</v>
      </c>
      <c r="G179" s="58"/>
      <c r="H179" s="39"/>
      <c r="I179" s="58">
        <v>130.28</v>
      </c>
      <c r="J179" s="58">
        <f>I179/F179*1000</f>
        <v>400.86153846153849</v>
      </c>
      <c r="K179" s="56" t="s">
        <v>237</v>
      </c>
      <c r="L179" s="59">
        <v>38.409999999999997</v>
      </c>
      <c r="M179" s="58">
        <f>L179/F179*1000</f>
        <v>118.18461538461537</v>
      </c>
      <c r="N179" s="39"/>
      <c r="O179" s="60">
        <v>91.87</v>
      </c>
      <c r="P179" s="58">
        <f>O179/F179*1000</f>
        <v>282.67692307692312</v>
      </c>
      <c r="Q179" s="56" t="s">
        <v>237</v>
      </c>
      <c r="R179" s="61">
        <v>1.3048817930610992E-2</v>
      </c>
      <c r="S179" s="61">
        <v>0</v>
      </c>
      <c r="T179" s="61">
        <v>0</v>
      </c>
      <c r="U179" s="61">
        <v>0.28177770954866443</v>
      </c>
      <c r="V179" s="61">
        <v>0</v>
      </c>
      <c r="W179" s="61">
        <v>0</v>
      </c>
      <c r="X179" s="62">
        <f t="shared" si="29"/>
        <v>0.2948265274792754</v>
      </c>
      <c r="Y179" s="61">
        <v>0</v>
      </c>
      <c r="Z179" s="61">
        <v>0</v>
      </c>
      <c r="AA179" s="61">
        <v>0.7051734725207246</v>
      </c>
      <c r="AB179" s="47">
        <f t="shared" si="25"/>
        <v>0.7051734725207246</v>
      </c>
    </row>
    <row r="180" spans="1:28" s="50" customFormat="1" ht="13.5" customHeight="1" x14ac:dyDescent="0.2">
      <c r="A180" s="54">
        <v>812</v>
      </c>
      <c r="B180" s="34" t="s">
        <v>198</v>
      </c>
      <c r="C180" s="35">
        <v>933</v>
      </c>
      <c r="D180" s="35">
        <v>0</v>
      </c>
      <c r="E180" s="35">
        <v>737</v>
      </c>
      <c r="F180" s="35">
        <v>454</v>
      </c>
      <c r="G180" s="51">
        <v>761.08333333333326</v>
      </c>
      <c r="H180" s="53" t="s">
        <v>236</v>
      </c>
      <c r="I180" s="38">
        <v>198.3</v>
      </c>
      <c r="J180" s="104">
        <f t="shared" ref="J180:J187" si="33">I180/G180*1000</f>
        <v>260.54965509690135</v>
      </c>
      <c r="K180" s="56" t="s">
        <v>237</v>
      </c>
      <c r="L180" s="40">
        <v>74.44</v>
      </c>
      <c r="M180" s="104">
        <f t="shared" ref="M180:M187" si="34">L180/G180*1000</f>
        <v>97.807949195226101</v>
      </c>
      <c r="N180" s="41"/>
      <c r="O180" s="42">
        <v>123.86</v>
      </c>
      <c r="P180" s="104">
        <f t="shared" ref="P180:P187" si="35">O180/G180*1000</f>
        <v>162.74170590167526</v>
      </c>
      <c r="Q180" s="56" t="s">
        <v>237</v>
      </c>
      <c r="R180" s="44">
        <v>1.1951588502269289E-2</v>
      </c>
      <c r="S180" s="45">
        <v>0</v>
      </c>
      <c r="T180" s="45">
        <v>0</v>
      </c>
      <c r="U180" s="45">
        <v>0.36343923348461921</v>
      </c>
      <c r="V180" s="45">
        <v>0</v>
      </c>
      <c r="W180" s="45">
        <v>0</v>
      </c>
      <c r="X180" s="62">
        <f t="shared" si="29"/>
        <v>0.3753908219868885</v>
      </c>
      <c r="Y180" s="45">
        <v>0</v>
      </c>
      <c r="Z180" s="44">
        <v>0</v>
      </c>
      <c r="AA180" s="45">
        <v>0.62460917801311144</v>
      </c>
      <c r="AB180" s="47">
        <f t="shared" si="25"/>
        <v>0.62460917801311144</v>
      </c>
    </row>
    <row r="181" spans="1:28" s="50" customFormat="1" ht="13.5" customHeight="1" x14ac:dyDescent="0.2">
      <c r="A181" s="54">
        <v>833</v>
      </c>
      <c r="B181" s="34" t="s">
        <v>213</v>
      </c>
      <c r="C181" s="35">
        <v>967</v>
      </c>
      <c r="D181" s="35">
        <v>0</v>
      </c>
      <c r="E181" s="35">
        <v>196</v>
      </c>
      <c r="F181" s="35">
        <v>1413</v>
      </c>
      <c r="G181" s="51">
        <v>1494.6666666666667</v>
      </c>
      <c r="H181" s="53" t="s">
        <v>236</v>
      </c>
      <c r="I181" s="38">
        <v>427.31</v>
      </c>
      <c r="J181" s="104">
        <f t="shared" si="33"/>
        <v>285.88983050847457</v>
      </c>
      <c r="K181" s="56" t="s">
        <v>237</v>
      </c>
      <c r="L181" s="40">
        <v>64.05</v>
      </c>
      <c r="M181" s="104">
        <f t="shared" si="34"/>
        <v>42.852363960749322</v>
      </c>
      <c r="N181" s="41"/>
      <c r="O181" s="42">
        <v>363.26</v>
      </c>
      <c r="P181" s="104">
        <f t="shared" si="35"/>
        <v>243.03746654772524</v>
      </c>
      <c r="Q181" s="56" t="s">
        <v>237</v>
      </c>
      <c r="R181" s="44">
        <v>1.7294236034728884E-2</v>
      </c>
      <c r="S181" s="45">
        <v>0</v>
      </c>
      <c r="T181" s="45">
        <v>0</v>
      </c>
      <c r="U181" s="45">
        <v>0.13259694367087124</v>
      </c>
      <c r="V181" s="45">
        <v>0</v>
      </c>
      <c r="W181" s="45">
        <v>0</v>
      </c>
      <c r="X181" s="62">
        <f t="shared" si="29"/>
        <v>0.14989117970560012</v>
      </c>
      <c r="Y181" s="45">
        <v>0</v>
      </c>
      <c r="Z181" s="44">
        <v>0</v>
      </c>
      <c r="AA181" s="45">
        <v>0.85010882029439983</v>
      </c>
      <c r="AB181" s="47">
        <f t="shared" si="25"/>
        <v>0.85010882029439983</v>
      </c>
    </row>
    <row r="182" spans="1:28" s="50" customFormat="1" ht="13.5" customHeight="1" x14ac:dyDescent="0.2">
      <c r="A182" s="54">
        <v>834</v>
      </c>
      <c r="B182" s="39" t="s">
        <v>189</v>
      </c>
      <c r="C182" s="57">
        <v>854</v>
      </c>
      <c r="D182" s="57">
        <v>0</v>
      </c>
      <c r="E182" s="57">
        <v>402</v>
      </c>
      <c r="F182" s="57">
        <v>782</v>
      </c>
      <c r="G182" s="58">
        <v>949.5</v>
      </c>
      <c r="H182" s="53" t="s">
        <v>236</v>
      </c>
      <c r="I182" s="58">
        <v>284.67</v>
      </c>
      <c r="J182" s="58">
        <f t="shared" si="33"/>
        <v>299.81042654028437</v>
      </c>
      <c r="K182" s="56" t="s">
        <v>237</v>
      </c>
      <c r="L182" s="59">
        <v>79.59</v>
      </c>
      <c r="M182" s="58">
        <f t="shared" si="34"/>
        <v>83.823064770932078</v>
      </c>
      <c r="N182" s="39"/>
      <c r="O182" s="60">
        <v>205.08</v>
      </c>
      <c r="P182" s="58">
        <f t="shared" si="35"/>
        <v>215.9873617693523</v>
      </c>
      <c r="Q182" s="56" t="s">
        <v>237</v>
      </c>
      <c r="R182" s="61">
        <v>1.436751326096884E-2</v>
      </c>
      <c r="S182" s="61">
        <v>0</v>
      </c>
      <c r="T182" s="61">
        <v>0</v>
      </c>
      <c r="U182" s="61">
        <v>0.26261987564548422</v>
      </c>
      <c r="V182" s="61">
        <v>0</v>
      </c>
      <c r="W182" s="61">
        <v>2.5995011768012084E-3</v>
      </c>
      <c r="X182" s="62">
        <f t="shared" si="29"/>
        <v>0.27958689008325427</v>
      </c>
      <c r="Y182" s="61">
        <v>0</v>
      </c>
      <c r="Z182" s="61">
        <v>1.6861629254926755E-3</v>
      </c>
      <c r="AA182" s="61">
        <v>0.71872694699125295</v>
      </c>
      <c r="AB182" s="47">
        <f t="shared" si="25"/>
        <v>0.72041310991674568</v>
      </c>
    </row>
    <row r="183" spans="1:28" s="50" customFormat="1" ht="13.5" customHeight="1" x14ac:dyDescent="0.2">
      <c r="A183" s="54">
        <v>375</v>
      </c>
      <c r="B183" s="34" t="s">
        <v>183</v>
      </c>
      <c r="C183" s="35">
        <v>1708</v>
      </c>
      <c r="D183" s="35">
        <v>0</v>
      </c>
      <c r="E183" s="35">
        <v>616</v>
      </c>
      <c r="F183" s="35">
        <v>2510</v>
      </c>
      <c r="G183" s="51">
        <v>2766.6666666666665</v>
      </c>
      <c r="H183" s="53" t="s">
        <v>236</v>
      </c>
      <c r="I183" s="38">
        <v>1880.66</v>
      </c>
      <c r="J183" s="104">
        <f t="shared" si="33"/>
        <v>679.75662650602419</v>
      </c>
      <c r="K183" s="39"/>
      <c r="L183" s="40">
        <v>885.54</v>
      </c>
      <c r="M183" s="104">
        <f t="shared" si="34"/>
        <v>320.07469879518072</v>
      </c>
      <c r="N183" s="41"/>
      <c r="O183" s="42">
        <v>995.12</v>
      </c>
      <c r="P183" s="104">
        <f t="shared" si="35"/>
        <v>359.68192771084341</v>
      </c>
      <c r="Q183" s="52"/>
      <c r="R183" s="44">
        <v>6.9815915689172949E-3</v>
      </c>
      <c r="S183" s="45">
        <v>0</v>
      </c>
      <c r="T183" s="45">
        <v>0</v>
      </c>
      <c r="U183" s="45">
        <v>0.46388501908904317</v>
      </c>
      <c r="V183" s="45">
        <v>0</v>
      </c>
      <c r="W183" s="45">
        <v>0</v>
      </c>
      <c r="X183" s="62">
        <f t="shared" si="29"/>
        <v>0.47086661065796048</v>
      </c>
      <c r="Y183" s="45">
        <v>0</v>
      </c>
      <c r="Z183" s="44">
        <v>0</v>
      </c>
      <c r="AA183" s="45">
        <v>0.52913338934203946</v>
      </c>
      <c r="AB183" s="47">
        <f t="shared" si="25"/>
        <v>0.52913338934203946</v>
      </c>
    </row>
    <row r="184" spans="1:28" s="50" customFormat="1" ht="13.5" customHeight="1" x14ac:dyDescent="0.2">
      <c r="A184" s="54">
        <v>413</v>
      </c>
      <c r="B184" s="34" t="s">
        <v>180</v>
      </c>
      <c r="C184" s="35">
        <v>1419</v>
      </c>
      <c r="D184" s="35">
        <v>0</v>
      </c>
      <c r="E184" s="35">
        <v>932</v>
      </c>
      <c r="F184" s="35">
        <v>930</v>
      </c>
      <c r="G184" s="51">
        <v>1318.3333333333335</v>
      </c>
      <c r="H184" s="53" t="s">
        <v>236</v>
      </c>
      <c r="I184" s="38">
        <v>1303.74</v>
      </c>
      <c r="J184" s="104">
        <f t="shared" si="33"/>
        <v>988.93046776232609</v>
      </c>
      <c r="K184" s="39"/>
      <c r="L184" s="40">
        <v>167.03</v>
      </c>
      <c r="M184" s="104">
        <f t="shared" si="34"/>
        <v>126.69785082174462</v>
      </c>
      <c r="N184" s="41"/>
      <c r="O184" s="42">
        <v>1136.71</v>
      </c>
      <c r="P184" s="104">
        <f t="shared" si="35"/>
        <v>862.23261694058147</v>
      </c>
      <c r="Q184" s="52"/>
      <c r="R184" s="44">
        <v>3.7277371255004833E-3</v>
      </c>
      <c r="S184" s="45">
        <v>0</v>
      </c>
      <c r="T184" s="45">
        <v>2.3010722996916564E-2</v>
      </c>
      <c r="U184" s="45">
        <v>0.1013775752834154</v>
      </c>
      <c r="V184" s="45">
        <v>0</v>
      </c>
      <c r="W184" s="45">
        <v>0</v>
      </c>
      <c r="X184" s="62">
        <f t="shared" si="29"/>
        <v>0.12811603540583244</v>
      </c>
      <c r="Y184" s="45">
        <v>0</v>
      </c>
      <c r="Z184" s="44">
        <v>0</v>
      </c>
      <c r="AA184" s="45">
        <v>0.87188396459416762</v>
      </c>
      <c r="AB184" s="47">
        <f t="shared" si="25"/>
        <v>0.87188396459416762</v>
      </c>
    </row>
    <row r="185" spans="1:28" s="50" customFormat="1" ht="13.5" customHeight="1" x14ac:dyDescent="0.2">
      <c r="A185" s="54">
        <v>847</v>
      </c>
      <c r="B185" s="39" t="s">
        <v>112</v>
      </c>
      <c r="C185" s="57">
        <v>784</v>
      </c>
      <c r="D185" s="57">
        <v>0</v>
      </c>
      <c r="E185" s="57">
        <v>435</v>
      </c>
      <c r="F185" s="57">
        <v>634</v>
      </c>
      <c r="G185" s="58">
        <v>815.25</v>
      </c>
      <c r="H185" s="53" t="s">
        <v>236</v>
      </c>
      <c r="I185" s="58">
        <v>324.47000000000003</v>
      </c>
      <c r="J185" s="58">
        <f t="shared" si="33"/>
        <v>398.00061330880101</v>
      </c>
      <c r="K185" s="56" t="s">
        <v>238</v>
      </c>
      <c r="L185" s="59">
        <v>137.52000000000001</v>
      </c>
      <c r="M185" s="58">
        <f t="shared" si="34"/>
        <v>168.68445262189513</v>
      </c>
      <c r="N185" s="56" t="s">
        <v>244</v>
      </c>
      <c r="O185" s="60">
        <v>186.95</v>
      </c>
      <c r="P185" s="58">
        <f t="shared" si="35"/>
        <v>229.31616068690585</v>
      </c>
      <c r="Q185" s="56" t="s">
        <v>238</v>
      </c>
      <c r="R185" s="61">
        <v>1.0232070761549602E-2</v>
      </c>
      <c r="S185" s="61">
        <v>0</v>
      </c>
      <c r="T185" s="61">
        <v>0</v>
      </c>
      <c r="U185" s="61">
        <v>0.41153265324991523</v>
      </c>
      <c r="V185" s="61">
        <v>0</v>
      </c>
      <c r="W185" s="61">
        <v>2.0649058464572993E-3</v>
      </c>
      <c r="X185" s="62">
        <f t="shared" si="29"/>
        <v>0.42382962985792211</v>
      </c>
      <c r="Y185" s="61">
        <v>0</v>
      </c>
      <c r="Z185" s="61">
        <v>1.3560575708077788E-3</v>
      </c>
      <c r="AA185" s="61">
        <v>0.57481431257127003</v>
      </c>
      <c r="AB185" s="47">
        <f t="shared" si="25"/>
        <v>0.57617037014207784</v>
      </c>
    </row>
    <row r="186" spans="1:28" s="50" customFormat="1" ht="13.5" customHeight="1" x14ac:dyDescent="0.2">
      <c r="A186" s="54">
        <v>610</v>
      </c>
      <c r="B186" s="34" t="s">
        <v>64</v>
      </c>
      <c r="C186" s="35">
        <v>1250</v>
      </c>
      <c r="D186" s="35">
        <v>1</v>
      </c>
      <c r="E186" s="35">
        <v>410</v>
      </c>
      <c r="F186" s="35">
        <v>2188</v>
      </c>
      <c r="G186" s="51">
        <v>2358.8333333333335</v>
      </c>
      <c r="H186" s="53" t="s">
        <v>236</v>
      </c>
      <c r="I186" s="38">
        <v>1067.55</v>
      </c>
      <c r="J186" s="104">
        <f t="shared" si="33"/>
        <v>452.57542570479751</v>
      </c>
      <c r="K186" s="56" t="s">
        <v>237</v>
      </c>
      <c r="L186" s="40">
        <v>410.98</v>
      </c>
      <c r="M186" s="104">
        <f t="shared" si="34"/>
        <v>174.23019854447818</v>
      </c>
      <c r="N186" s="41"/>
      <c r="O186" s="42">
        <v>656.57</v>
      </c>
      <c r="P186" s="104">
        <f t="shared" si="35"/>
        <v>278.34522716031938</v>
      </c>
      <c r="Q186" s="56" t="s">
        <v>237</v>
      </c>
      <c r="R186" s="44">
        <v>1.0716125708397733E-2</v>
      </c>
      <c r="S186" s="45">
        <v>0</v>
      </c>
      <c r="T186" s="45">
        <v>0</v>
      </c>
      <c r="U186" s="45">
        <v>0.37394033066366916</v>
      </c>
      <c r="V186" s="45">
        <v>3.1848625357126136E-4</v>
      </c>
      <c r="W186" s="45">
        <v>0</v>
      </c>
      <c r="X186" s="62">
        <f t="shared" si="29"/>
        <v>0.38497494262563819</v>
      </c>
      <c r="Y186" s="45">
        <v>0</v>
      </c>
      <c r="Z186" s="44">
        <v>0</v>
      </c>
      <c r="AA186" s="45">
        <v>0.61502505737436197</v>
      </c>
      <c r="AB186" s="47">
        <f t="shared" si="25"/>
        <v>0.61502505737436197</v>
      </c>
    </row>
    <row r="187" spans="1:28" s="50" customFormat="1" ht="13.5" customHeight="1" x14ac:dyDescent="0.2">
      <c r="A187" s="54">
        <v>871</v>
      </c>
      <c r="B187" s="34" t="s">
        <v>216</v>
      </c>
      <c r="C187" s="35">
        <v>280</v>
      </c>
      <c r="D187" s="35">
        <v>0</v>
      </c>
      <c r="E187" s="35">
        <v>3</v>
      </c>
      <c r="F187" s="35">
        <v>720</v>
      </c>
      <c r="G187" s="51">
        <v>721.25</v>
      </c>
      <c r="H187" s="53" t="s">
        <v>236</v>
      </c>
      <c r="I187" s="38">
        <v>196.6</v>
      </c>
      <c r="J187" s="104">
        <f t="shared" si="33"/>
        <v>272.58232235701905</v>
      </c>
      <c r="K187" s="39"/>
      <c r="L187" s="40">
        <v>17.23</v>
      </c>
      <c r="M187" s="104">
        <f t="shared" si="34"/>
        <v>23.889081455805893</v>
      </c>
      <c r="N187" s="41"/>
      <c r="O187" s="42">
        <v>179.37</v>
      </c>
      <c r="P187" s="104">
        <f t="shared" si="35"/>
        <v>248.69324090121316</v>
      </c>
      <c r="Q187" s="52"/>
      <c r="R187" s="44">
        <v>1.9175991861648017E-2</v>
      </c>
      <c r="S187" s="45">
        <v>0</v>
      </c>
      <c r="T187" s="45">
        <v>0</v>
      </c>
      <c r="U187" s="45">
        <v>6.846388606307223E-2</v>
      </c>
      <c r="V187" s="45">
        <v>0</v>
      </c>
      <c r="W187" s="45">
        <v>0</v>
      </c>
      <c r="X187" s="62">
        <f t="shared" si="29"/>
        <v>8.763987792472025E-2</v>
      </c>
      <c r="Y187" s="45">
        <v>0</v>
      </c>
      <c r="Z187" s="44">
        <v>0</v>
      </c>
      <c r="AA187" s="45">
        <v>0.91236012207527983</v>
      </c>
      <c r="AB187" s="47">
        <f t="shared" si="25"/>
        <v>0.91236012207527983</v>
      </c>
    </row>
    <row r="188" spans="1:28" s="50" customFormat="1" ht="13.5" customHeight="1" x14ac:dyDescent="0.2">
      <c r="A188" s="54">
        <v>873</v>
      </c>
      <c r="B188" s="34" t="s">
        <v>202</v>
      </c>
      <c r="C188" s="35">
        <v>2157</v>
      </c>
      <c r="D188" s="35">
        <v>140</v>
      </c>
      <c r="E188" s="35">
        <v>0</v>
      </c>
      <c r="F188" s="35">
        <v>6035</v>
      </c>
      <c r="G188" s="51"/>
      <c r="H188" s="37"/>
      <c r="I188" s="38">
        <v>1824.11</v>
      </c>
      <c r="J188" s="104">
        <f>I188/F188*1000</f>
        <v>302.25517812758909</v>
      </c>
      <c r="K188" s="56" t="s">
        <v>237</v>
      </c>
      <c r="L188" s="40">
        <v>288.56</v>
      </c>
      <c r="M188" s="104">
        <f>L188/F188*1000</f>
        <v>47.814415907207952</v>
      </c>
      <c r="N188" s="41"/>
      <c r="O188" s="42">
        <v>1535.55</v>
      </c>
      <c r="P188" s="104">
        <f>O188/F188*1000</f>
        <v>254.44076222038109</v>
      </c>
      <c r="Q188" s="56" t="s">
        <v>237</v>
      </c>
      <c r="R188" s="44">
        <v>1.7301588171765959E-2</v>
      </c>
      <c r="S188" s="47">
        <v>0</v>
      </c>
      <c r="T188" s="47">
        <v>0</v>
      </c>
      <c r="U188" s="47">
        <v>0.14089062611355677</v>
      </c>
      <c r="V188" s="47">
        <v>0</v>
      </c>
      <c r="W188" s="47">
        <v>0</v>
      </c>
      <c r="X188" s="62">
        <f t="shared" si="29"/>
        <v>0.15819221428532274</v>
      </c>
      <c r="Y188" s="47">
        <v>0</v>
      </c>
      <c r="Z188" s="55">
        <v>0</v>
      </c>
      <c r="AA188" s="47">
        <v>0.84180778571467729</v>
      </c>
      <c r="AB188" s="47">
        <f t="shared" si="25"/>
        <v>0.84180778571467729</v>
      </c>
    </row>
    <row r="189" spans="1:28" s="50" customFormat="1" ht="13.5" customHeight="1" x14ac:dyDescent="0.2">
      <c r="A189" s="54">
        <v>616</v>
      </c>
      <c r="B189" s="34" t="s">
        <v>70</v>
      </c>
      <c r="C189" s="35">
        <v>2045</v>
      </c>
      <c r="D189" s="35">
        <v>0</v>
      </c>
      <c r="E189" s="35">
        <v>500</v>
      </c>
      <c r="F189" s="35">
        <v>1869</v>
      </c>
      <c r="G189" s="51">
        <v>2077.3333333333335</v>
      </c>
      <c r="H189" s="53" t="s">
        <v>236</v>
      </c>
      <c r="I189" s="38">
        <v>647.76</v>
      </c>
      <c r="J189" s="104">
        <f t="shared" ref="J189:J197" si="36">I189/G189*1000</f>
        <v>311.82284980744538</v>
      </c>
      <c r="K189" s="39"/>
      <c r="L189" s="40">
        <v>224.16</v>
      </c>
      <c r="M189" s="104">
        <f t="shared" ref="M189:M197" si="37">L189/G189*1000</f>
        <v>107.90757381258022</v>
      </c>
      <c r="N189" s="41"/>
      <c r="O189" s="42">
        <v>423.6</v>
      </c>
      <c r="P189" s="104">
        <f t="shared" ref="P189:P197" si="38">O189/G189*1000</f>
        <v>203.9152759948652</v>
      </c>
      <c r="Q189" s="52"/>
      <c r="R189" s="44">
        <v>1.5082746696307273E-2</v>
      </c>
      <c r="S189" s="45">
        <v>0</v>
      </c>
      <c r="T189" s="45">
        <v>0</v>
      </c>
      <c r="U189" s="45">
        <v>0.33097134741262196</v>
      </c>
      <c r="V189" s="45">
        <v>0</v>
      </c>
      <c r="W189" s="45">
        <v>0</v>
      </c>
      <c r="X189" s="62">
        <f t="shared" si="29"/>
        <v>0.34605409410892923</v>
      </c>
      <c r="Y189" s="45">
        <v>0</v>
      </c>
      <c r="Z189" s="44">
        <v>0</v>
      </c>
      <c r="AA189" s="45">
        <v>0.65394590589107082</v>
      </c>
      <c r="AB189" s="47">
        <f t="shared" si="25"/>
        <v>0.65394590589107082</v>
      </c>
    </row>
    <row r="190" spans="1:28" s="50" customFormat="1" ht="13.5" customHeight="1" x14ac:dyDescent="0.2">
      <c r="A190" s="54">
        <v>404</v>
      </c>
      <c r="B190" s="34" t="s">
        <v>119</v>
      </c>
      <c r="C190" s="35">
        <v>4769</v>
      </c>
      <c r="D190" s="35">
        <v>0</v>
      </c>
      <c r="E190" s="35">
        <v>3069</v>
      </c>
      <c r="F190" s="35">
        <v>3454</v>
      </c>
      <c r="G190" s="51">
        <v>4732.75</v>
      </c>
      <c r="H190" s="53" t="s">
        <v>236</v>
      </c>
      <c r="I190" s="38">
        <v>3158.7</v>
      </c>
      <c r="J190" s="104">
        <f t="shared" si="36"/>
        <v>667.41323754688074</v>
      </c>
      <c r="K190" s="39"/>
      <c r="L190" s="40">
        <v>699.05</v>
      </c>
      <c r="M190" s="104">
        <f t="shared" si="37"/>
        <v>147.70482277745495</v>
      </c>
      <c r="N190" s="41"/>
      <c r="O190" s="42">
        <v>2459.65</v>
      </c>
      <c r="P190" s="104">
        <f t="shared" si="38"/>
        <v>519.70841476942587</v>
      </c>
      <c r="Q190" s="43"/>
      <c r="R190" s="44">
        <v>5.7175420267831702E-3</v>
      </c>
      <c r="S190" s="45">
        <v>0</v>
      </c>
      <c r="T190" s="45">
        <v>1.3423243739513091E-2</v>
      </c>
      <c r="U190" s="45">
        <v>0.2021686136701808</v>
      </c>
      <c r="V190" s="45">
        <v>0</v>
      </c>
      <c r="W190" s="45">
        <v>0</v>
      </c>
      <c r="X190" s="62">
        <f t="shared" si="29"/>
        <v>0.22130939943647707</v>
      </c>
      <c r="Y190" s="45">
        <v>0</v>
      </c>
      <c r="Z190" s="44">
        <v>0</v>
      </c>
      <c r="AA190" s="45">
        <v>0.77869060056352302</v>
      </c>
      <c r="AB190" s="47">
        <f t="shared" si="25"/>
        <v>0.77869060056352302</v>
      </c>
    </row>
    <row r="191" spans="1:28" s="50" customFormat="1" ht="13.5" customHeight="1" x14ac:dyDescent="0.2">
      <c r="A191" s="54">
        <v>905</v>
      </c>
      <c r="B191" s="34" t="s">
        <v>245</v>
      </c>
      <c r="C191" s="35">
        <v>2460</v>
      </c>
      <c r="D191" s="35">
        <v>0</v>
      </c>
      <c r="E191" s="35">
        <v>500</v>
      </c>
      <c r="F191" s="35">
        <v>2913</v>
      </c>
      <c r="G191" s="51">
        <v>3121.3333333333335</v>
      </c>
      <c r="H191" s="53" t="s">
        <v>236</v>
      </c>
      <c r="I191" s="38">
        <v>894.58</v>
      </c>
      <c r="J191" s="104">
        <f t="shared" si="36"/>
        <v>286.60187953865869</v>
      </c>
      <c r="K191" s="56" t="s">
        <v>237</v>
      </c>
      <c r="L191" s="40">
        <v>130.72999999999999</v>
      </c>
      <c r="M191" s="104">
        <f t="shared" si="37"/>
        <v>41.882742417770181</v>
      </c>
      <c r="N191" s="41"/>
      <c r="O191" s="42">
        <v>763.85</v>
      </c>
      <c r="P191" s="104">
        <f t="shared" si="38"/>
        <v>244.71913712088849</v>
      </c>
      <c r="Q191" s="56" t="s">
        <v>237</v>
      </c>
      <c r="R191" s="44">
        <v>1.7024749044244225E-2</v>
      </c>
      <c r="S191" s="45">
        <v>0</v>
      </c>
      <c r="T191" s="45">
        <v>0</v>
      </c>
      <c r="U191" s="45">
        <v>0.12911086766974444</v>
      </c>
      <c r="V191" s="45">
        <v>0</v>
      </c>
      <c r="W191" s="45">
        <v>0</v>
      </c>
      <c r="X191" s="62">
        <f t="shared" si="29"/>
        <v>0.14613561671398867</v>
      </c>
      <c r="Y191" s="45">
        <v>0</v>
      </c>
      <c r="Z191" s="44">
        <v>0</v>
      </c>
      <c r="AA191" s="45">
        <v>0.85386438328601133</v>
      </c>
      <c r="AB191" s="47">
        <f t="shared" si="25"/>
        <v>0.85386438328601133</v>
      </c>
    </row>
    <row r="192" spans="1:28" s="50" customFormat="1" ht="13.5" customHeight="1" x14ac:dyDescent="0.2">
      <c r="A192" s="54">
        <v>907</v>
      </c>
      <c r="B192" s="34" t="s">
        <v>223</v>
      </c>
      <c r="C192" s="35">
        <v>1231</v>
      </c>
      <c r="D192" s="35">
        <v>0</v>
      </c>
      <c r="E192" s="35">
        <v>865</v>
      </c>
      <c r="F192" s="35">
        <v>681</v>
      </c>
      <c r="G192" s="51">
        <v>1041.4166666666665</v>
      </c>
      <c r="H192" s="53" t="s">
        <v>236</v>
      </c>
      <c r="I192" s="38">
        <v>913.55</v>
      </c>
      <c r="J192" s="104">
        <f t="shared" si="36"/>
        <v>877.21853244778754</v>
      </c>
      <c r="K192" s="39"/>
      <c r="L192" s="40">
        <v>114.67</v>
      </c>
      <c r="M192" s="104">
        <f t="shared" si="37"/>
        <v>110.1096263103145</v>
      </c>
      <c r="N192" s="41"/>
      <c r="O192" s="42">
        <v>798.88</v>
      </c>
      <c r="P192" s="104">
        <f t="shared" si="38"/>
        <v>767.10890613747301</v>
      </c>
      <c r="Q192" s="52"/>
      <c r="R192" s="44">
        <v>3.8968857752722896E-3</v>
      </c>
      <c r="S192" s="45">
        <v>0</v>
      </c>
      <c r="T192" s="45">
        <v>0</v>
      </c>
      <c r="U192" s="45">
        <v>0.12162443216025395</v>
      </c>
      <c r="V192" s="45">
        <v>0</v>
      </c>
      <c r="W192" s="45">
        <v>0</v>
      </c>
      <c r="X192" s="62">
        <f t="shared" si="29"/>
        <v>0.12552131793552623</v>
      </c>
      <c r="Y192" s="45">
        <v>0</v>
      </c>
      <c r="Z192" s="44">
        <v>0</v>
      </c>
      <c r="AA192" s="45">
        <v>0.87447868206447377</v>
      </c>
      <c r="AB192" s="47">
        <f t="shared" si="25"/>
        <v>0.87447868206447377</v>
      </c>
    </row>
    <row r="193" spans="1:28" s="50" customFormat="1" ht="13.5" customHeight="1" x14ac:dyDescent="0.2">
      <c r="A193" s="54">
        <v>917</v>
      </c>
      <c r="B193" s="34" t="s">
        <v>255</v>
      </c>
      <c r="C193" s="35">
        <v>939</v>
      </c>
      <c r="D193" s="35">
        <v>2</v>
      </c>
      <c r="E193" s="35">
        <v>347</v>
      </c>
      <c r="F193" s="35">
        <v>1233</v>
      </c>
      <c r="G193" s="51">
        <v>1377.5833333333333</v>
      </c>
      <c r="H193" s="53" t="s">
        <v>236</v>
      </c>
      <c r="I193" s="38">
        <v>373.5</v>
      </c>
      <c r="J193" s="104">
        <v>271.1269735648176</v>
      </c>
      <c r="K193" s="39" t="s">
        <v>237</v>
      </c>
      <c r="L193" s="40">
        <v>59.78</v>
      </c>
      <c r="M193" s="104">
        <f t="shared" si="37"/>
        <v>43.394833948339482</v>
      </c>
      <c r="N193" s="41"/>
      <c r="O193" s="42">
        <v>313.72000000000003</v>
      </c>
      <c r="P193" s="104">
        <f t="shared" si="38"/>
        <v>227.73213961647818</v>
      </c>
      <c r="Q193" s="52" t="s">
        <v>237</v>
      </c>
      <c r="R193" s="44">
        <v>1.7269076305220885E-2</v>
      </c>
      <c r="S193" s="45">
        <v>0</v>
      </c>
      <c r="T193" s="45">
        <v>0</v>
      </c>
      <c r="U193" s="45">
        <v>0.14278447121820614</v>
      </c>
      <c r="V193" s="45">
        <v>0</v>
      </c>
      <c r="W193" s="45">
        <v>0</v>
      </c>
      <c r="X193" s="62">
        <f t="shared" si="29"/>
        <v>0.16005354752342704</v>
      </c>
      <c r="Y193" s="45">
        <v>0</v>
      </c>
      <c r="Z193" s="44">
        <v>0</v>
      </c>
      <c r="AA193" s="45">
        <v>0.83994645247657307</v>
      </c>
      <c r="AB193" s="47">
        <f t="shared" si="25"/>
        <v>0.83994645247657307</v>
      </c>
    </row>
    <row r="194" spans="1:28" s="50" customFormat="1" ht="13.5" customHeight="1" x14ac:dyDescent="0.2">
      <c r="A194" s="54">
        <v>922</v>
      </c>
      <c r="B194" s="34" t="s">
        <v>186</v>
      </c>
      <c r="C194" s="35">
        <v>1090</v>
      </c>
      <c r="D194" s="35">
        <v>1</v>
      </c>
      <c r="E194" s="35">
        <v>657</v>
      </c>
      <c r="F194" s="35">
        <v>1607</v>
      </c>
      <c r="G194" s="51">
        <v>1880.75</v>
      </c>
      <c r="H194" s="53" t="s">
        <v>236</v>
      </c>
      <c r="I194" s="38">
        <v>630.15</v>
      </c>
      <c r="J194" s="104">
        <f t="shared" si="36"/>
        <v>335.05250564934204</v>
      </c>
      <c r="K194" s="56" t="s">
        <v>237</v>
      </c>
      <c r="L194" s="40">
        <v>105.56</v>
      </c>
      <c r="M194" s="104">
        <f t="shared" si="37"/>
        <v>56.126545261198991</v>
      </c>
      <c r="N194" s="41"/>
      <c r="O194" s="42">
        <v>524.59</v>
      </c>
      <c r="P194" s="104">
        <f t="shared" si="38"/>
        <v>278.92596038814304</v>
      </c>
      <c r="Q194" s="56" t="s">
        <v>237</v>
      </c>
      <c r="R194" s="44">
        <v>1.3330159485836707E-2</v>
      </c>
      <c r="S194" s="45">
        <v>0</v>
      </c>
      <c r="T194" s="45">
        <v>0</v>
      </c>
      <c r="U194" s="45">
        <v>0.13530111878124257</v>
      </c>
      <c r="V194" s="45">
        <v>1.8884392604935334E-2</v>
      </c>
      <c r="W194" s="45">
        <v>0</v>
      </c>
      <c r="X194" s="62">
        <f t="shared" si="29"/>
        <v>0.1675156708720146</v>
      </c>
      <c r="Y194" s="45">
        <v>0</v>
      </c>
      <c r="Z194" s="44">
        <v>0</v>
      </c>
      <c r="AA194" s="45">
        <v>0.83248432912798553</v>
      </c>
      <c r="AB194" s="47">
        <f t="shared" si="25"/>
        <v>0.83248432912798553</v>
      </c>
    </row>
    <row r="195" spans="1:28" s="50" customFormat="1" ht="13.5" customHeight="1" x14ac:dyDescent="0.2">
      <c r="A195" s="54">
        <v>924</v>
      </c>
      <c r="B195" s="34" t="s">
        <v>199</v>
      </c>
      <c r="C195" s="35">
        <v>3491</v>
      </c>
      <c r="D195" s="35">
        <v>0</v>
      </c>
      <c r="E195" s="35">
        <v>50</v>
      </c>
      <c r="F195" s="35">
        <v>4592</v>
      </c>
      <c r="G195" s="51">
        <v>4612.833333333333</v>
      </c>
      <c r="H195" s="53" t="s">
        <v>236</v>
      </c>
      <c r="I195" s="38">
        <v>1636.07</v>
      </c>
      <c r="J195" s="104">
        <f t="shared" si="36"/>
        <v>354.67789138996278</v>
      </c>
      <c r="K195" s="56" t="s">
        <v>238</v>
      </c>
      <c r="L195" s="40">
        <v>424.6</v>
      </c>
      <c r="M195" s="104">
        <f t="shared" si="37"/>
        <v>92.047548505979705</v>
      </c>
      <c r="N195" s="56" t="s">
        <v>239</v>
      </c>
      <c r="O195" s="42">
        <v>1211.47</v>
      </c>
      <c r="P195" s="104">
        <f t="shared" si="38"/>
        <v>262.63034288398313</v>
      </c>
      <c r="Q195" s="56" t="s">
        <v>238</v>
      </c>
      <c r="R195" s="44">
        <v>1.4681523406700203E-2</v>
      </c>
      <c r="S195" s="45">
        <v>0</v>
      </c>
      <c r="T195" s="45">
        <v>0</v>
      </c>
      <c r="U195" s="45">
        <v>0.24484282457352069</v>
      </c>
      <c r="V195" s="45">
        <v>0</v>
      </c>
      <c r="W195" s="45">
        <v>0</v>
      </c>
      <c r="X195" s="62">
        <f t="shared" si="29"/>
        <v>0.25952434798022089</v>
      </c>
      <c r="Y195" s="45">
        <v>0</v>
      </c>
      <c r="Z195" s="44">
        <v>1.0757485926641281E-3</v>
      </c>
      <c r="AA195" s="45">
        <v>0.73939990342711504</v>
      </c>
      <c r="AB195" s="47">
        <f t="shared" si="25"/>
        <v>0.74047565201977916</v>
      </c>
    </row>
    <row r="196" spans="1:28" s="50" customFormat="1" ht="13.5" customHeight="1" x14ac:dyDescent="0.2">
      <c r="A196" s="54">
        <v>245</v>
      </c>
      <c r="B196" s="34" t="s">
        <v>31</v>
      </c>
      <c r="C196" s="35">
        <v>3191</v>
      </c>
      <c r="D196" s="35">
        <v>0</v>
      </c>
      <c r="E196" s="35">
        <v>2633</v>
      </c>
      <c r="F196" s="35">
        <v>558</v>
      </c>
      <c r="G196" s="51">
        <v>1655.0833333333333</v>
      </c>
      <c r="H196" s="53" t="s">
        <v>236</v>
      </c>
      <c r="I196" s="38">
        <v>2430.94</v>
      </c>
      <c r="J196" s="104">
        <v>1468.7719651578473</v>
      </c>
      <c r="K196" s="39"/>
      <c r="L196" s="40">
        <v>616.63</v>
      </c>
      <c r="M196" s="104">
        <v>372.56734303408689</v>
      </c>
      <c r="N196" s="41"/>
      <c r="O196" s="42">
        <v>1814.31</v>
      </c>
      <c r="P196" s="104">
        <v>1096.2046221237601</v>
      </c>
      <c r="Q196" s="52"/>
      <c r="R196" s="44">
        <v>1.2011814359877248E-3</v>
      </c>
      <c r="S196" s="45">
        <v>0</v>
      </c>
      <c r="T196" s="45">
        <v>0</v>
      </c>
      <c r="U196" s="45">
        <v>0.25245789694521464</v>
      </c>
      <c r="V196" s="45">
        <v>0</v>
      </c>
      <c r="W196" s="45">
        <v>0</v>
      </c>
      <c r="X196" s="62">
        <v>0.25365907838120239</v>
      </c>
      <c r="Y196" s="45">
        <v>0</v>
      </c>
      <c r="Z196" s="44">
        <v>0</v>
      </c>
      <c r="AA196" s="45">
        <v>0.74634092161879761</v>
      </c>
      <c r="AB196" s="47">
        <v>0.74634092161879761</v>
      </c>
    </row>
    <row r="197" spans="1:28" s="50" customFormat="1" ht="13.5" customHeight="1" x14ac:dyDescent="0.2">
      <c r="A197" s="54">
        <v>232</v>
      </c>
      <c r="B197" s="34" t="s">
        <v>191</v>
      </c>
      <c r="C197" s="35">
        <v>1678</v>
      </c>
      <c r="D197" s="35">
        <v>0</v>
      </c>
      <c r="E197" s="35">
        <v>1280</v>
      </c>
      <c r="F197" s="35">
        <v>800</v>
      </c>
      <c r="G197" s="51">
        <v>1333.3333333333335</v>
      </c>
      <c r="H197" s="53" t="s">
        <v>236</v>
      </c>
      <c r="I197" s="38">
        <v>334.94200000000001</v>
      </c>
      <c r="J197" s="104">
        <f t="shared" si="36"/>
        <v>251.20650000000001</v>
      </c>
      <c r="K197" s="56" t="s">
        <v>237</v>
      </c>
      <c r="L197" s="40">
        <v>121.77</v>
      </c>
      <c r="M197" s="104">
        <f t="shared" si="37"/>
        <v>91.327499999999986</v>
      </c>
      <c r="N197" s="41"/>
      <c r="O197" s="42">
        <v>213.172</v>
      </c>
      <c r="P197" s="104">
        <f t="shared" si="38"/>
        <v>159.87899999999999</v>
      </c>
      <c r="Q197" s="56" t="s">
        <v>237</v>
      </c>
      <c r="R197" s="44">
        <v>1.2479772617348674E-2</v>
      </c>
      <c r="S197" s="45">
        <v>0</v>
      </c>
      <c r="T197" s="45">
        <v>0</v>
      </c>
      <c r="U197" s="45">
        <v>0.35107570863015092</v>
      </c>
      <c r="V197" s="45">
        <v>0</v>
      </c>
      <c r="W197" s="45">
        <v>0</v>
      </c>
      <c r="X197" s="62">
        <f t="shared" si="29"/>
        <v>0.36355548124749959</v>
      </c>
      <c r="Y197" s="45">
        <v>0</v>
      </c>
      <c r="Z197" s="44">
        <v>0</v>
      </c>
      <c r="AA197" s="45">
        <v>0.63644451875250041</v>
      </c>
      <c r="AB197" s="47">
        <f t="shared" ref="AB197:AB218" si="39">Y197+Z197+AA197</f>
        <v>0.63644451875250041</v>
      </c>
    </row>
    <row r="198" spans="1:28" s="14" customFormat="1" ht="13.5" customHeight="1" x14ac:dyDescent="0.2">
      <c r="A198" s="74"/>
      <c r="B198" s="33" t="s">
        <v>233</v>
      </c>
      <c r="C198" s="6"/>
      <c r="D198" s="6"/>
      <c r="E198" s="6"/>
      <c r="F198" s="7"/>
      <c r="G198" s="8"/>
      <c r="H198" s="15"/>
      <c r="I198" s="9"/>
      <c r="J198" s="106"/>
      <c r="K198" s="10"/>
      <c r="L198" s="9"/>
      <c r="M198" s="106"/>
      <c r="N198" s="1"/>
      <c r="O198" s="9"/>
      <c r="P198" s="106"/>
      <c r="Q198" s="13"/>
      <c r="R198" s="12"/>
      <c r="S198" s="12"/>
      <c r="T198" s="12"/>
      <c r="U198" s="12"/>
      <c r="V198" s="12"/>
      <c r="W198" s="49" t="s">
        <v>234</v>
      </c>
      <c r="X198" s="29">
        <f>SUM(X165:X197)/33</f>
        <v>0.25121074080861772</v>
      </c>
      <c r="Y198" s="12"/>
      <c r="Z198" s="12"/>
      <c r="AA198" s="12"/>
      <c r="AB198" s="47"/>
    </row>
    <row r="199" spans="1:28" s="50" customFormat="1" ht="13.5" customHeight="1" x14ac:dyDescent="0.2">
      <c r="A199" s="54">
        <v>521</v>
      </c>
      <c r="B199" s="39" t="s">
        <v>190</v>
      </c>
      <c r="C199" s="57">
        <v>2635</v>
      </c>
      <c r="D199" s="57">
        <v>0</v>
      </c>
      <c r="E199" s="57">
        <v>1553</v>
      </c>
      <c r="F199" s="57">
        <v>2011</v>
      </c>
      <c r="G199" s="58">
        <v>2658.083333333333</v>
      </c>
      <c r="H199" s="53" t="s">
        <v>236</v>
      </c>
      <c r="I199" s="58">
        <v>772.62</v>
      </c>
      <c r="J199" s="58">
        <f>I199/G199*1000</f>
        <v>290.6680879079538</v>
      </c>
      <c r="K199" s="56" t="s">
        <v>238</v>
      </c>
      <c r="L199" s="59">
        <v>156.88</v>
      </c>
      <c r="M199" s="58">
        <f>L199/G199*1000</f>
        <v>59.019970530143908</v>
      </c>
      <c r="N199" s="56" t="s">
        <v>239</v>
      </c>
      <c r="O199" s="60">
        <v>615.74</v>
      </c>
      <c r="P199" s="58">
        <f>O199/G199*1000</f>
        <v>231.64811737780985</v>
      </c>
      <c r="Q199" s="56" t="s">
        <v>238</v>
      </c>
      <c r="R199" s="61">
        <v>1.3616007869327741E-2</v>
      </c>
      <c r="S199" s="61">
        <v>0</v>
      </c>
      <c r="T199" s="61">
        <v>8.671792084077555E-3</v>
      </c>
      <c r="U199" s="61">
        <v>0.18076156454660763</v>
      </c>
      <c r="V199" s="61">
        <v>0</v>
      </c>
      <c r="W199" s="61">
        <v>0</v>
      </c>
      <c r="X199" s="62">
        <f t="shared" ref="X199:X218" si="40">R199+S199+T199+U199+V199+W199</f>
        <v>0.20304936450001293</v>
      </c>
      <c r="Y199" s="61">
        <v>0</v>
      </c>
      <c r="Z199" s="61">
        <v>7.8822707152287029E-3</v>
      </c>
      <c r="AA199" s="61">
        <v>0.78906836478475828</v>
      </c>
      <c r="AB199" s="47">
        <f t="shared" si="39"/>
        <v>0.79695063549998701</v>
      </c>
    </row>
    <row r="200" spans="1:28" s="50" customFormat="1" ht="13.5" customHeight="1" x14ac:dyDescent="0.2">
      <c r="A200" s="54">
        <v>522</v>
      </c>
      <c r="B200" s="34" t="s">
        <v>171</v>
      </c>
      <c r="C200" s="35">
        <v>1355</v>
      </c>
      <c r="D200" s="35">
        <v>0</v>
      </c>
      <c r="E200" s="35">
        <v>0</v>
      </c>
      <c r="F200" s="35">
        <v>2745</v>
      </c>
      <c r="G200" s="51"/>
      <c r="H200" s="53"/>
      <c r="I200" s="38">
        <v>991.71</v>
      </c>
      <c r="J200" s="104">
        <f>I200/F200*1000</f>
        <v>361.27868852459017</v>
      </c>
      <c r="K200" s="56" t="s">
        <v>239</v>
      </c>
      <c r="L200" s="40">
        <v>213.34</v>
      </c>
      <c r="M200" s="104">
        <f>L200/F200*1000</f>
        <v>77.71948998178506</v>
      </c>
      <c r="N200" s="56" t="s">
        <v>239</v>
      </c>
      <c r="O200" s="42">
        <v>778.37</v>
      </c>
      <c r="P200" s="104">
        <f>O200/F200*1000</f>
        <v>283.55919854280506</v>
      </c>
      <c r="Q200" s="56" t="s">
        <v>239</v>
      </c>
      <c r="R200" s="44">
        <v>1.4480039527684504E-2</v>
      </c>
      <c r="S200" s="45">
        <v>0</v>
      </c>
      <c r="T200" s="45">
        <v>2.0167185971705438E-4</v>
      </c>
      <c r="U200" s="45">
        <v>0.20044166137278036</v>
      </c>
      <c r="V200" s="45">
        <v>0</v>
      </c>
      <c r="W200" s="45">
        <v>0</v>
      </c>
      <c r="X200" s="62">
        <f t="shared" si="40"/>
        <v>0.21512337276018192</v>
      </c>
      <c r="Y200" s="45">
        <v>0</v>
      </c>
      <c r="Z200" s="44">
        <v>8.1475431325689976E-3</v>
      </c>
      <c r="AA200" s="45">
        <v>0.77672908410724906</v>
      </c>
      <c r="AB200" s="47">
        <f t="shared" si="39"/>
        <v>0.7848766272398181</v>
      </c>
    </row>
    <row r="201" spans="1:28" s="50" customFormat="1" ht="13.5" customHeight="1" x14ac:dyDescent="0.2">
      <c r="A201" s="54">
        <v>173</v>
      </c>
      <c r="B201" s="34" t="s">
        <v>33</v>
      </c>
      <c r="C201" s="35">
        <v>4262</v>
      </c>
      <c r="D201" s="35">
        <v>0</v>
      </c>
      <c r="E201" s="35">
        <v>3409</v>
      </c>
      <c r="F201" s="35">
        <v>1836</v>
      </c>
      <c r="G201" s="51">
        <v>3256.4166666666665</v>
      </c>
      <c r="H201" s="53" t="s">
        <v>236</v>
      </c>
      <c r="I201" s="38">
        <v>1229.8599999999999</v>
      </c>
      <c r="J201" s="58">
        <f>I201/G201*1000</f>
        <v>377.67279985669319</v>
      </c>
      <c r="K201" s="56"/>
      <c r="L201" s="40">
        <v>642.48</v>
      </c>
      <c r="M201" s="58">
        <f>L201/G201*1000</f>
        <v>197.29661949484353</v>
      </c>
      <c r="N201" s="41"/>
      <c r="O201" s="42">
        <v>587.38</v>
      </c>
      <c r="P201" s="58">
        <f>O201/G201*1000</f>
        <v>180.37618036184969</v>
      </c>
      <c r="Q201" s="56"/>
      <c r="R201" s="44">
        <v>7.8057665100092696E-3</v>
      </c>
      <c r="S201" s="45">
        <v>0</v>
      </c>
      <c r="T201" s="45">
        <v>0</v>
      </c>
      <c r="U201" s="45">
        <v>0.50280519733953466</v>
      </c>
      <c r="V201" s="45">
        <v>0</v>
      </c>
      <c r="W201" s="45">
        <v>1.1789959832826501E-2</v>
      </c>
      <c r="X201" s="62">
        <f t="shared" si="40"/>
        <v>0.52240092368237045</v>
      </c>
      <c r="Y201" s="45">
        <v>0</v>
      </c>
      <c r="Z201" s="44">
        <v>3.5776429837542489E-3</v>
      </c>
      <c r="AA201" s="45">
        <v>0.47402143333387547</v>
      </c>
      <c r="AB201" s="47">
        <f t="shared" si="39"/>
        <v>0.47759907631762971</v>
      </c>
    </row>
    <row r="202" spans="1:28" s="50" customFormat="1" ht="13.5" customHeight="1" x14ac:dyDescent="0.2">
      <c r="A202" s="54">
        <v>194</v>
      </c>
      <c r="B202" s="34" t="s">
        <v>39</v>
      </c>
      <c r="C202" s="35">
        <v>1317</v>
      </c>
      <c r="D202" s="35">
        <v>0</v>
      </c>
      <c r="E202" s="35">
        <v>0</v>
      </c>
      <c r="F202" s="35">
        <v>3485</v>
      </c>
      <c r="G202" s="51"/>
      <c r="H202" s="37"/>
      <c r="I202" s="38">
        <v>706.22</v>
      </c>
      <c r="J202" s="104">
        <f>I202/F202*1000</f>
        <v>202.64562410329987</v>
      </c>
      <c r="K202" s="39"/>
      <c r="L202" s="40">
        <v>335.01</v>
      </c>
      <c r="M202" s="104">
        <f>L202/F202*1000</f>
        <v>96.129124820659968</v>
      </c>
      <c r="N202" s="41"/>
      <c r="O202" s="42">
        <v>371.21</v>
      </c>
      <c r="P202" s="104">
        <f>O202/F202*1000</f>
        <v>106.51649928263988</v>
      </c>
      <c r="Q202" s="52"/>
      <c r="R202" s="44">
        <v>2.5813485882586161E-2</v>
      </c>
      <c r="S202" s="45">
        <v>0</v>
      </c>
      <c r="T202" s="45">
        <v>0</v>
      </c>
      <c r="U202" s="45">
        <v>0.42677919062048647</v>
      </c>
      <c r="V202" s="45">
        <v>2.1777916230069951E-2</v>
      </c>
      <c r="W202" s="45">
        <v>0</v>
      </c>
      <c r="X202" s="62">
        <f t="shared" si="40"/>
        <v>0.47437059273314258</v>
      </c>
      <c r="Y202" s="45">
        <v>0</v>
      </c>
      <c r="Z202" s="44">
        <v>0</v>
      </c>
      <c r="AA202" s="45">
        <v>0.52562940726685725</v>
      </c>
      <c r="AB202" s="47">
        <f t="shared" si="39"/>
        <v>0.52562940726685725</v>
      </c>
    </row>
    <row r="203" spans="1:28" s="50" customFormat="1" ht="13.5" customHeight="1" x14ac:dyDescent="0.2">
      <c r="A203" s="54">
        <v>279</v>
      </c>
      <c r="B203" s="71" t="s">
        <v>81</v>
      </c>
      <c r="C203" s="35">
        <v>2874</v>
      </c>
      <c r="D203" s="35">
        <v>0</v>
      </c>
      <c r="E203" s="35">
        <v>0</v>
      </c>
      <c r="F203" s="35">
        <v>7510</v>
      </c>
      <c r="G203" s="51"/>
      <c r="H203" s="37"/>
      <c r="I203" s="38">
        <v>2610.34</v>
      </c>
      <c r="J203" s="104">
        <f>I203/F203*1000</f>
        <v>347.58189081225032</v>
      </c>
      <c r="K203" s="39"/>
      <c r="L203" s="40">
        <v>838.89</v>
      </c>
      <c r="M203" s="104">
        <f>L203/F203*1000</f>
        <v>111.70306258322236</v>
      </c>
      <c r="N203" s="41"/>
      <c r="O203" s="42">
        <v>1771.45</v>
      </c>
      <c r="P203" s="104">
        <f>O203/F203*1000</f>
        <v>235.87882822902799</v>
      </c>
      <c r="Q203" s="52"/>
      <c r="R203" s="44">
        <v>1.5047848173034929E-2</v>
      </c>
      <c r="S203" s="45">
        <v>0</v>
      </c>
      <c r="T203" s="45">
        <v>1.5323674310626203E-4</v>
      </c>
      <c r="U203" s="45">
        <v>0.24592964901123993</v>
      </c>
      <c r="V203" s="45">
        <v>6.0241194633649256E-2</v>
      </c>
      <c r="W203" s="45">
        <v>0</v>
      </c>
      <c r="X203" s="62">
        <f t="shared" si="40"/>
        <v>0.32137192856103036</v>
      </c>
      <c r="Y203" s="45">
        <v>0</v>
      </c>
      <c r="Z203" s="44">
        <v>8.0640836059670384E-3</v>
      </c>
      <c r="AA203" s="45">
        <v>0.67056398783300264</v>
      </c>
      <c r="AB203" s="47">
        <f t="shared" si="39"/>
        <v>0.67862807143896964</v>
      </c>
    </row>
    <row r="204" spans="1:28" s="50" customFormat="1" ht="13.5" customHeight="1" x14ac:dyDescent="0.2">
      <c r="A204" s="54">
        <v>416</v>
      </c>
      <c r="B204" s="34" t="s">
        <v>125</v>
      </c>
      <c r="C204" s="35">
        <v>1126</v>
      </c>
      <c r="D204" s="35">
        <v>0</v>
      </c>
      <c r="E204" s="35">
        <v>388</v>
      </c>
      <c r="F204" s="35">
        <v>1507</v>
      </c>
      <c r="G204" s="51">
        <v>1668.6666666666667</v>
      </c>
      <c r="H204" s="53" t="s">
        <v>236</v>
      </c>
      <c r="I204" s="38">
        <v>512.15</v>
      </c>
      <c r="J204" s="104">
        <f>I204/G204*1000</f>
        <v>306.92169396723926</v>
      </c>
      <c r="K204" s="39"/>
      <c r="L204" s="40">
        <v>113.9</v>
      </c>
      <c r="M204" s="104">
        <f>L204/G204*1000</f>
        <v>68.258090291650021</v>
      </c>
      <c r="N204" s="41"/>
      <c r="O204" s="42">
        <v>398.25</v>
      </c>
      <c r="P204" s="104">
        <f>O204/G204*1000</f>
        <v>238.66360367558929</v>
      </c>
      <c r="Q204" s="52"/>
      <c r="R204" s="44">
        <v>1.5386117348433077E-2</v>
      </c>
      <c r="S204" s="45">
        <v>0</v>
      </c>
      <c r="T204" s="45">
        <v>1.9525529629991215E-2</v>
      </c>
      <c r="U204" s="45">
        <v>0.18748413550717563</v>
      </c>
      <c r="V204" s="45">
        <v>0</v>
      </c>
      <c r="W204" s="45">
        <v>0</v>
      </c>
      <c r="X204" s="62">
        <f t="shared" si="40"/>
        <v>0.22239578248559994</v>
      </c>
      <c r="Y204" s="45">
        <v>0</v>
      </c>
      <c r="Z204" s="44">
        <v>0</v>
      </c>
      <c r="AA204" s="45">
        <v>0.77760421751440012</v>
      </c>
      <c r="AB204" s="47">
        <f t="shared" si="39"/>
        <v>0.77760421751440012</v>
      </c>
    </row>
    <row r="205" spans="1:28" s="50" customFormat="1" ht="13.5" customHeight="1" x14ac:dyDescent="0.2">
      <c r="A205" s="54">
        <v>508</v>
      </c>
      <c r="B205" s="39" t="s">
        <v>207</v>
      </c>
      <c r="C205" s="57">
        <v>665</v>
      </c>
      <c r="D205" s="57">
        <v>0</v>
      </c>
      <c r="E205" s="57">
        <v>295</v>
      </c>
      <c r="F205" s="57">
        <v>950</v>
      </c>
      <c r="G205" s="58">
        <v>1072.9166666666667</v>
      </c>
      <c r="H205" s="53" t="s">
        <v>236</v>
      </c>
      <c r="I205" s="58">
        <v>353.07</v>
      </c>
      <c r="J205" s="58">
        <f>I205/G205*1000</f>
        <v>329.07495145631066</v>
      </c>
      <c r="K205" s="56" t="s">
        <v>238</v>
      </c>
      <c r="L205" s="59">
        <v>66.040000000000006</v>
      </c>
      <c r="M205" s="58">
        <f>L205/G205*1000</f>
        <v>61.551844660194178</v>
      </c>
      <c r="N205" s="56" t="s">
        <v>239</v>
      </c>
      <c r="O205" s="60">
        <v>287.02999999999997</v>
      </c>
      <c r="P205" s="58">
        <f>O205/G205*1000</f>
        <v>267.52310679611645</v>
      </c>
      <c r="Q205" s="56" t="s">
        <v>238</v>
      </c>
      <c r="R205" s="61">
        <v>1.4076528733678874E-2</v>
      </c>
      <c r="S205" s="61">
        <v>0</v>
      </c>
      <c r="T205" s="61">
        <v>0</v>
      </c>
      <c r="U205" s="61">
        <v>0.17262865720678619</v>
      </c>
      <c r="V205" s="61">
        <v>0</v>
      </c>
      <c r="W205" s="61">
        <v>3.4100886509757269E-4</v>
      </c>
      <c r="X205" s="62">
        <f t="shared" si="40"/>
        <v>0.18704619480556264</v>
      </c>
      <c r="Y205" s="61">
        <v>0</v>
      </c>
      <c r="Z205" s="61">
        <v>2.6329056561021896E-3</v>
      </c>
      <c r="AA205" s="61">
        <v>0.81032089953833508</v>
      </c>
      <c r="AB205" s="47">
        <f t="shared" si="39"/>
        <v>0.81295380519443727</v>
      </c>
    </row>
    <row r="206" spans="1:28" s="50" customFormat="1" ht="13.5" customHeight="1" x14ac:dyDescent="0.2">
      <c r="A206" s="54">
        <v>629</v>
      </c>
      <c r="B206" s="39" t="s">
        <v>211</v>
      </c>
      <c r="C206" s="57">
        <v>3916</v>
      </c>
      <c r="D206" s="57">
        <v>1</v>
      </c>
      <c r="E206" s="57">
        <v>1950</v>
      </c>
      <c r="F206" s="57">
        <v>4665</v>
      </c>
      <c r="G206" s="58">
        <v>5477.5</v>
      </c>
      <c r="H206" s="53" t="s">
        <v>236</v>
      </c>
      <c r="I206" s="58">
        <v>1764.74</v>
      </c>
      <c r="J206" s="58">
        <f>I206/G206*1000</f>
        <v>322.17982656321317</v>
      </c>
      <c r="K206" s="56" t="s">
        <v>237</v>
      </c>
      <c r="L206" s="59">
        <v>352.06</v>
      </c>
      <c r="M206" s="58">
        <f>L206/G206*1000</f>
        <v>64.273847558192614</v>
      </c>
      <c r="N206" s="39"/>
      <c r="O206" s="60">
        <v>1412.68</v>
      </c>
      <c r="P206" s="58">
        <f>O206/G206*1000</f>
        <v>257.90597900502053</v>
      </c>
      <c r="Q206" s="56" t="s">
        <v>237</v>
      </c>
      <c r="R206" s="61">
        <v>1.3826399356279112E-2</v>
      </c>
      <c r="S206" s="61">
        <v>0</v>
      </c>
      <c r="T206" s="61">
        <v>0</v>
      </c>
      <c r="U206" s="61">
        <v>0.18567041037206616</v>
      </c>
      <c r="V206" s="61">
        <v>0</v>
      </c>
      <c r="W206" s="61">
        <v>0</v>
      </c>
      <c r="X206" s="62">
        <f t="shared" si="40"/>
        <v>0.19949680972834527</v>
      </c>
      <c r="Y206" s="61">
        <v>0</v>
      </c>
      <c r="Z206" s="61">
        <v>3.3999342679374864E-5</v>
      </c>
      <c r="AA206" s="61">
        <v>0.80046919092897539</v>
      </c>
      <c r="AB206" s="47">
        <f t="shared" si="39"/>
        <v>0.80050319027165473</v>
      </c>
    </row>
    <row r="207" spans="1:28" s="50" customFormat="1" ht="14.25" customHeight="1" x14ac:dyDescent="0.2">
      <c r="A207" s="54">
        <v>695</v>
      </c>
      <c r="B207" s="34" t="s">
        <v>246</v>
      </c>
      <c r="C207" s="35">
        <v>802</v>
      </c>
      <c r="D207" s="35">
        <v>9</v>
      </c>
      <c r="E207" s="35">
        <v>150</v>
      </c>
      <c r="F207" s="35">
        <v>2173</v>
      </c>
      <c r="G207" s="51">
        <v>2235.5</v>
      </c>
      <c r="H207" s="53" t="s">
        <v>236</v>
      </c>
      <c r="I207" s="38">
        <v>703.28</v>
      </c>
      <c r="J207" s="104">
        <f>I207/G207*1000</f>
        <v>314.59628718407509</v>
      </c>
      <c r="K207" s="39"/>
      <c r="L207" s="40">
        <v>58.6</v>
      </c>
      <c r="M207" s="104">
        <f>L207/G207*1000</f>
        <v>26.213375083873853</v>
      </c>
      <c r="N207" s="41"/>
      <c r="O207" s="42">
        <v>644.67999999999995</v>
      </c>
      <c r="P207" s="104">
        <f>O207/G207*1000</f>
        <v>288.38291210020128</v>
      </c>
      <c r="Q207" s="52"/>
      <c r="R207" s="44">
        <v>1.6152883630986235E-2</v>
      </c>
      <c r="S207" s="45">
        <v>0</v>
      </c>
      <c r="T207" s="45">
        <v>0</v>
      </c>
      <c r="U207" s="45">
        <v>6.7170970310544878E-2</v>
      </c>
      <c r="V207" s="45">
        <v>0</v>
      </c>
      <c r="W207" s="45">
        <v>0</v>
      </c>
      <c r="X207" s="62">
        <f t="shared" si="40"/>
        <v>8.3323853941531106E-2</v>
      </c>
      <c r="Y207" s="45">
        <v>0</v>
      </c>
      <c r="Z207" s="44">
        <v>0</v>
      </c>
      <c r="AA207" s="45">
        <v>0.91667614605846881</v>
      </c>
      <c r="AB207" s="47">
        <f t="shared" si="39"/>
        <v>0.91667614605846881</v>
      </c>
    </row>
    <row r="208" spans="1:28" s="50" customFormat="1" ht="13.5" customHeight="1" x14ac:dyDescent="0.2">
      <c r="A208" s="54">
        <v>159</v>
      </c>
      <c r="B208" s="34" t="s">
        <v>141</v>
      </c>
      <c r="C208" s="35">
        <v>6861</v>
      </c>
      <c r="D208" s="35">
        <v>0</v>
      </c>
      <c r="E208" s="35">
        <v>4451</v>
      </c>
      <c r="F208" s="35">
        <v>5526</v>
      </c>
      <c r="G208" s="51">
        <v>7380.5833333333339</v>
      </c>
      <c r="H208" s="53" t="s">
        <v>236</v>
      </c>
      <c r="I208" s="38">
        <v>6378.99</v>
      </c>
      <c r="J208" s="104">
        <f>I208/G208*1000</f>
        <v>864.2934727381529</v>
      </c>
      <c r="K208" s="39"/>
      <c r="L208" s="40">
        <v>1461.72</v>
      </c>
      <c r="M208" s="104">
        <f>L208/G208*1000</f>
        <v>198.04938634028474</v>
      </c>
      <c r="N208" s="41"/>
      <c r="O208" s="42">
        <v>4917.2700000000004</v>
      </c>
      <c r="P208" s="104">
        <f>O208/G208*1000</f>
        <v>666.24408639786827</v>
      </c>
      <c r="Q208" s="52"/>
      <c r="R208" s="44">
        <v>4.5304977747260928E-3</v>
      </c>
      <c r="S208" s="45">
        <v>0</v>
      </c>
      <c r="T208" s="45">
        <v>2.7810045163889584E-2</v>
      </c>
      <c r="U208" s="45">
        <v>0.19594167728747031</v>
      </c>
      <c r="V208" s="45">
        <v>0</v>
      </c>
      <c r="W208" s="45">
        <v>8.6377310514673949E-4</v>
      </c>
      <c r="X208" s="46">
        <f t="shared" si="40"/>
        <v>0.22914599333123273</v>
      </c>
      <c r="Y208" s="45">
        <v>0</v>
      </c>
      <c r="Z208" s="44">
        <v>2.5395869879087443E-4</v>
      </c>
      <c r="AA208" s="45">
        <v>0.77060004796997639</v>
      </c>
      <c r="AB208" s="47">
        <f t="shared" si="39"/>
        <v>0.77085400666876724</v>
      </c>
    </row>
    <row r="209" spans="1:28" s="50" customFormat="1" ht="13.5" customHeight="1" x14ac:dyDescent="0.2">
      <c r="A209" s="54">
        <v>543</v>
      </c>
      <c r="B209" s="34" t="s">
        <v>209</v>
      </c>
      <c r="C209" s="35">
        <v>1123</v>
      </c>
      <c r="D209" s="35">
        <v>0</v>
      </c>
      <c r="E209" s="35">
        <v>0</v>
      </c>
      <c r="F209" s="35">
        <v>3212</v>
      </c>
      <c r="G209" s="51"/>
      <c r="H209" s="37"/>
      <c r="I209" s="38">
        <v>917.28</v>
      </c>
      <c r="J209" s="104">
        <f>I209/F209*1000</f>
        <v>285.57907845579081</v>
      </c>
      <c r="K209" s="39"/>
      <c r="L209" s="40">
        <v>109.64</v>
      </c>
      <c r="M209" s="104">
        <f>L209/F209*1000</f>
        <v>34.134495641344955</v>
      </c>
      <c r="N209" s="41"/>
      <c r="O209" s="42">
        <v>807.64</v>
      </c>
      <c r="P209" s="104">
        <f>O209/F209*1000</f>
        <v>251.44458281444582</v>
      </c>
      <c r="Q209" s="52"/>
      <c r="R209" s="44">
        <v>1.8315018315018316E-2</v>
      </c>
      <c r="S209" s="45">
        <v>0</v>
      </c>
      <c r="T209" s="45">
        <v>0</v>
      </c>
      <c r="U209" s="45">
        <v>0.10121227978370836</v>
      </c>
      <c r="V209" s="45">
        <v>0</v>
      </c>
      <c r="W209" s="45">
        <v>0</v>
      </c>
      <c r="X209" s="62">
        <f t="shared" si="40"/>
        <v>0.11952729809872668</v>
      </c>
      <c r="Y209" s="45">
        <v>0</v>
      </c>
      <c r="Z209" s="44">
        <v>0</v>
      </c>
      <c r="AA209" s="45">
        <v>0.88047270190127336</v>
      </c>
      <c r="AB209" s="47">
        <f t="shared" si="39"/>
        <v>0.88047270190127336</v>
      </c>
    </row>
    <row r="210" spans="1:28" s="50" customFormat="1" ht="13.5" customHeight="1" x14ac:dyDescent="0.2">
      <c r="A210" s="54">
        <v>277</v>
      </c>
      <c r="B210" s="34" t="s">
        <v>161</v>
      </c>
      <c r="C210" s="35">
        <v>1882</v>
      </c>
      <c r="D210" s="35">
        <v>0</v>
      </c>
      <c r="E210" s="35">
        <v>600</v>
      </c>
      <c r="F210" s="35">
        <v>1862</v>
      </c>
      <c r="G210" s="51">
        <v>2112</v>
      </c>
      <c r="H210" s="53" t="s">
        <v>236</v>
      </c>
      <c r="I210" s="38">
        <v>1215.53</v>
      </c>
      <c r="J210" s="104">
        <f>I210/G210*1000</f>
        <v>575.53503787878788</v>
      </c>
      <c r="K210" s="39"/>
      <c r="L210" s="40">
        <v>185.49</v>
      </c>
      <c r="M210" s="104">
        <f>L210/G210*1000</f>
        <v>87.826704545454547</v>
      </c>
      <c r="N210" s="41"/>
      <c r="O210" s="42">
        <v>1030.04</v>
      </c>
      <c r="P210" s="104">
        <f>O210/G210*1000</f>
        <v>487.70833333333331</v>
      </c>
      <c r="Q210" s="52"/>
      <c r="R210" s="44">
        <v>8.012965537666698E-3</v>
      </c>
      <c r="S210" s="45">
        <v>0</v>
      </c>
      <c r="T210" s="45">
        <v>2.0567160004277971E-2</v>
      </c>
      <c r="U210" s="45">
        <v>0.12401997482579616</v>
      </c>
      <c r="V210" s="45">
        <v>0</v>
      </c>
      <c r="W210" s="45">
        <v>0</v>
      </c>
      <c r="X210" s="62">
        <f t="shared" si="40"/>
        <v>0.15260010036774083</v>
      </c>
      <c r="Y210" s="45">
        <v>0</v>
      </c>
      <c r="Z210" s="44">
        <v>0</v>
      </c>
      <c r="AA210" s="45">
        <v>0.84739989963225915</v>
      </c>
      <c r="AB210" s="47">
        <f t="shared" si="39"/>
        <v>0.84739989963225915</v>
      </c>
    </row>
    <row r="211" spans="1:28" s="50" customFormat="1" ht="13.5" customHeight="1" x14ac:dyDescent="0.2">
      <c r="A211" s="54">
        <v>527</v>
      </c>
      <c r="B211" s="34" t="s">
        <v>194</v>
      </c>
      <c r="C211" s="35">
        <v>2614</v>
      </c>
      <c r="D211" s="35">
        <v>0</v>
      </c>
      <c r="E211" s="35">
        <v>1419</v>
      </c>
      <c r="F211" s="35">
        <v>2290</v>
      </c>
      <c r="G211" s="51">
        <v>2881.25</v>
      </c>
      <c r="H211" s="53" t="s">
        <v>236</v>
      </c>
      <c r="I211" s="38">
        <v>1478.36</v>
      </c>
      <c r="J211" s="104">
        <f>I211/G211*1000</f>
        <v>513.09674620390456</v>
      </c>
      <c r="K211" s="56" t="s">
        <v>239</v>
      </c>
      <c r="L211" s="40">
        <v>336.69</v>
      </c>
      <c r="M211" s="104">
        <f>L211/G211*1000</f>
        <v>116.85553145336225</v>
      </c>
      <c r="N211" s="56" t="s">
        <v>239</v>
      </c>
      <c r="O211" s="42">
        <v>1141.67</v>
      </c>
      <c r="P211" s="104">
        <f>O211/G211*1000</f>
        <v>396.24121475054233</v>
      </c>
      <c r="Q211" s="56" t="s">
        <v>239</v>
      </c>
      <c r="R211" s="44">
        <v>8.1035742309045165E-3</v>
      </c>
      <c r="S211" s="45">
        <v>0</v>
      </c>
      <c r="T211" s="45">
        <v>0</v>
      </c>
      <c r="U211" s="45">
        <v>0.21964203576936606</v>
      </c>
      <c r="V211" s="45">
        <v>0</v>
      </c>
      <c r="W211" s="45">
        <v>0</v>
      </c>
      <c r="X211" s="62">
        <f t="shared" si="40"/>
        <v>0.22774561000027058</v>
      </c>
      <c r="Y211" s="45">
        <v>0</v>
      </c>
      <c r="Z211" s="44">
        <v>4.1735436564842125E-3</v>
      </c>
      <c r="AA211" s="45">
        <v>0.76808084634324525</v>
      </c>
      <c r="AB211" s="47">
        <f t="shared" si="39"/>
        <v>0.77225438999972951</v>
      </c>
    </row>
    <row r="212" spans="1:28" s="50" customFormat="1" ht="13.5" customHeight="1" x14ac:dyDescent="0.2">
      <c r="A212" s="54">
        <v>204</v>
      </c>
      <c r="B212" s="39" t="s">
        <v>203</v>
      </c>
      <c r="C212" s="57">
        <v>5723</v>
      </c>
      <c r="D212" s="57">
        <v>6</v>
      </c>
      <c r="E212" s="57">
        <v>1693</v>
      </c>
      <c r="F212" s="57">
        <v>8637</v>
      </c>
      <c r="G212" s="58">
        <v>9342.4166666666661</v>
      </c>
      <c r="H212" s="53" t="s">
        <v>236</v>
      </c>
      <c r="I212" s="58">
        <v>4085</v>
      </c>
      <c r="J212" s="58">
        <f>I212/G212*1000</f>
        <v>437.25303053278509</v>
      </c>
      <c r="K212" s="56" t="s">
        <v>237</v>
      </c>
      <c r="L212" s="59">
        <v>1425.72</v>
      </c>
      <c r="M212" s="58">
        <f>L212/G212*1000</f>
        <v>152.60719478364805</v>
      </c>
      <c r="N212" s="39"/>
      <c r="O212" s="60">
        <v>2659.28</v>
      </c>
      <c r="P212" s="58">
        <f>O212/G212*1000</f>
        <v>284.64583574913706</v>
      </c>
      <c r="Q212" s="56" t="s">
        <v>237</v>
      </c>
      <c r="R212" s="61">
        <v>1.1057527539779682E-2</v>
      </c>
      <c r="S212" s="61">
        <v>0</v>
      </c>
      <c r="T212" s="61">
        <v>9.8800489596083244E-2</v>
      </c>
      <c r="U212" s="61">
        <v>0.23915544675642597</v>
      </c>
      <c r="V212" s="61">
        <v>0</v>
      </c>
      <c r="W212" s="61">
        <v>0</v>
      </c>
      <c r="X212" s="62">
        <f t="shared" si="40"/>
        <v>0.34901346389228888</v>
      </c>
      <c r="Y212" s="61">
        <v>0</v>
      </c>
      <c r="Z212" s="61">
        <v>0</v>
      </c>
      <c r="AA212" s="61">
        <v>0.65098653610771118</v>
      </c>
      <c r="AB212" s="47">
        <f t="shared" si="39"/>
        <v>0.65098653610771118</v>
      </c>
    </row>
    <row r="213" spans="1:28" s="50" customFormat="1" ht="13.5" customHeight="1" x14ac:dyDescent="0.2">
      <c r="A213" s="54">
        <v>206</v>
      </c>
      <c r="B213" s="39" t="s">
        <v>102</v>
      </c>
      <c r="C213" s="57">
        <v>1116</v>
      </c>
      <c r="D213" s="57">
        <v>0</v>
      </c>
      <c r="E213" s="57">
        <v>0</v>
      </c>
      <c r="F213" s="57">
        <v>2516</v>
      </c>
      <c r="G213" s="58"/>
      <c r="H213" s="39"/>
      <c r="I213" s="58">
        <v>1088.0899999999999</v>
      </c>
      <c r="J213" s="58">
        <f>I213/F213*1000</f>
        <v>432.46820349761521</v>
      </c>
      <c r="K213" s="56" t="s">
        <v>237</v>
      </c>
      <c r="L213" s="59">
        <v>316.35000000000002</v>
      </c>
      <c r="M213" s="58">
        <f>L213/F213*1000</f>
        <v>125.73529411764706</v>
      </c>
      <c r="N213" s="39"/>
      <c r="O213" s="60">
        <v>771.74</v>
      </c>
      <c r="P213" s="58">
        <f>O213/F213*1000</f>
        <v>306.73290937996825</v>
      </c>
      <c r="Q213" s="56" t="s">
        <v>237</v>
      </c>
      <c r="R213" s="61">
        <v>1.2094587763879828E-2</v>
      </c>
      <c r="S213" s="61">
        <v>0</v>
      </c>
      <c r="T213" s="61">
        <v>0</v>
      </c>
      <c r="U213" s="61">
        <v>0.26842448694501375</v>
      </c>
      <c r="V213" s="61">
        <v>1.0219742852153773E-2</v>
      </c>
      <c r="W213" s="61">
        <v>0</v>
      </c>
      <c r="X213" s="62">
        <f t="shared" si="40"/>
        <v>0.29073881756104736</v>
      </c>
      <c r="Y213" s="61">
        <v>0</v>
      </c>
      <c r="Z213" s="61">
        <v>7.7291400527529901E-3</v>
      </c>
      <c r="AA213" s="61">
        <v>0.70153204238619982</v>
      </c>
      <c r="AB213" s="47">
        <f t="shared" si="39"/>
        <v>0.70926118243895275</v>
      </c>
    </row>
    <row r="214" spans="1:28" s="50" customFormat="1" ht="13.5" customHeight="1" x14ac:dyDescent="0.2">
      <c r="A214" s="54">
        <v>523</v>
      </c>
      <c r="B214" s="34" t="s">
        <v>98</v>
      </c>
      <c r="C214" s="35">
        <v>6331</v>
      </c>
      <c r="D214" s="35">
        <v>0</v>
      </c>
      <c r="E214" s="35">
        <v>3891</v>
      </c>
      <c r="F214" s="35">
        <v>5875</v>
      </c>
      <c r="G214" s="51">
        <v>7496.25</v>
      </c>
      <c r="H214" s="53" t="s">
        <v>236</v>
      </c>
      <c r="I214" s="38">
        <v>3795.01</v>
      </c>
      <c r="J214" s="104">
        <f>I214/G214*1000</f>
        <v>506.25446056361511</v>
      </c>
      <c r="K214" s="39"/>
      <c r="L214" s="40">
        <v>1417.82</v>
      </c>
      <c r="M214" s="104">
        <f>L214/G214*1000</f>
        <v>189.13723528430882</v>
      </c>
      <c r="N214" s="41"/>
      <c r="O214" s="42">
        <v>2377.19</v>
      </c>
      <c r="P214" s="104">
        <f>O214/G214*1000</f>
        <v>317.1172252793063</v>
      </c>
      <c r="Q214" s="52"/>
      <c r="R214" s="44">
        <v>8.0974753689713602E-3</v>
      </c>
      <c r="S214" s="45">
        <v>0</v>
      </c>
      <c r="T214" s="45">
        <v>4.7430705057430675E-2</v>
      </c>
      <c r="U214" s="45">
        <v>0.31807294315429996</v>
      </c>
      <c r="V214" s="45">
        <v>0</v>
      </c>
      <c r="W214" s="45">
        <v>0</v>
      </c>
      <c r="X214" s="62">
        <f t="shared" si="40"/>
        <v>0.37360112358070197</v>
      </c>
      <c r="Y214" s="45">
        <v>0</v>
      </c>
      <c r="Z214" s="44">
        <v>7.259532912956751E-3</v>
      </c>
      <c r="AA214" s="45">
        <v>0.61913934350634114</v>
      </c>
      <c r="AB214" s="47">
        <f t="shared" si="39"/>
        <v>0.62639887641929792</v>
      </c>
    </row>
    <row r="215" spans="1:28" s="50" customFormat="1" ht="13.5" customHeight="1" x14ac:dyDescent="0.2">
      <c r="A215" s="54">
        <v>967</v>
      </c>
      <c r="B215" s="34" t="s">
        <v>247</v>
      </c>
      <c r="C215" s="35">
        <v>1016</v>
      </c>
      <c r="D215" s="35">
        <v>0</v>
      </c>
      <c r="E215" s="35">
        <v>50</v>
      </c>
      <c r="F215" s="35">
        <v>2150</v>
      </c>
      <c r="G215" s="51">
        <v>2170.8333333333335</v>
      </c>
      <c r="H215" s="53" t="s">
        <v>236</v>
      </c>
      <c r="I215" s="38">
        <v>998.93</v>
      </c>
      <c r="J215" s="104">
        <v>460.15969289827251</v>
      </c>
      <c r="K215" s="39"/>
      <c r="L215" s="40">
        <v>123.86</v>
      </c>
      <c r="M215" s="104">
        <v>57.056429942418418</v>
      </c>
      <c r="N215" s="41"/>
      <c r="O215" s="42">
        <v>875.07</v>
      </c>
      <c r="P215" s="104">
        <v>403.10326295585412</v>
      </c>
      <c r="Q215" s="43"/>
      <c r="R215" s="44">
        <v>1.2844686710777422E-2</v>
      </c>
      <c r="S215" s="45">
        <v>0</v>
      </c>
      <c r="T215" s="45">
        <v>0</v>
      </c>
      <c r="U215" s="45">
        <v>0.1286982755665261</v>
      </c>
      <c r="V215" s="45">
        <v>0</v>
      </c>
      <c r="W215" s="45">
        <v>0</v>
      </c>
      <c r="X215" s="62">
        <v>0.14154296227730354</v>
      </c>
      <c r="Y215" s="45">
        <v>0</v>
      </c>
      <c r="Z215" s="44">
        <v>1.3027529226233329E-3</v>
      </c>
      <c r="AA215" s="45">
        <v>0.85715428480007316</v>
      </c>
      <c r="AB215" s="47">
        <v>0.85845703772269655</v>
      </c>
    </row>
    <row r="216" spans="1:28" s="50" customFormat="1" ht="13.5" customHeight="1" x14ac:dyDescent="0.2">
      <c r="A216" s="54">
        <v>630</v>
      </c>
      <c r="B216" s="34" t="s">
        <v>170</v>
      </c>
      <c r="C216" s="35">
        <v>3411</v>
      </c>
      <c r="D216" s="35">
        <v>0</v>
      </c>
      <c r="E216" s="35">
        <v>2514</v>
      </c>
      <c r="F216" s="35">
        <v>2936</v>
      </c>
      <c r="G216" s="51">
        <v>3983.5</v>
      </c>
      <c r="H216" s="53" t="s">
        <v>236</v>
      </c>
      <c r="I216" s="38">
        <v>1409.6</v>
      </c>
      <c r="J216" s="104">
        <f>I216/G216*1000</f>
        <v>353.85967114346676</v>
      </c>
      <c r="K216" s="39"/>
      <c r="L216" s="40">
        <v>266.36</v>
      </c>
      <c r="M216" s="104">
        <f>L216/G216*1000</f>
        <v>66.865821513744194</v>
      </c>
      <c r="N216" s="41"/>
      <c r="O216" s="42">
        <v>1143.24</v>
      </c>
      <c r="P216" s="104">
        <f>O216/G216*1000</f>
        <v>286.9938496297226</v>
      </c>
      <c r="Q216" s="52"/>
      <c r="R216" s="44">
        <v>1.0896708286038594E-2</v>
      </c>
      <c r="S216" s="45">
        <v>0</v>
      </c>
      <c r="T216" s="45">
        <v>1.489784335981839E-3</v>
      </c>
      <c r="U216" s="45">
        <v>0.17657491486946653</v>
      </c>
      <c r="V216" s="45">
        <v>0</v>
      </c>
      <c r="W216" s="45">
        <v>0</v>
      </c>
      <c r="X216" s="62">
        <f t="shared" si="40"/>
        <v>0.18896140749148696</v>
      </c>
      <c r="Y216" s="45">
        <v>0</v>
      </c>
      <c r="Z216" s="44">
        <v>0</v>
      </c>
      <c r="AA216" s="45">
        <v>0.81103859250851307</v>
      </c>
      <c r="AB216" s="47">
        <f t="shared" si="39"/>
        <v>0.81103859250851307</v>
      </c>
    </row>
    <row r="217" spans="1:28" s="50" customFormat="1" ht="13.5" customHeight="1" x14ac:dyDescent="0.2">
      <c r="A217" s="54">
        <v>420</v>
      </c>
      <c r="B217" s="34" t="s">
        <v>196</v>
      </c>
      <c r="C217" s="35">
        <v>4870</v>
      </c>
      <c r="D217" s="35">
        <v>0</v>
      </c>
      <c r="E217" s="35">
        <v>3132</v>
      </c>
      <c r="F217" s="35">
        <v>3850</v>
      </c>
      <c r="G217" s="51">
        <v>5155</v>
      </c>
      <c r="H217" s="53" t="s">
        <v>236</v>
      </c>
      <c r="I217" s="38">
        <v>1732.36</v>
      </c>
      <c r="J217" s="104">
        <f>I217/G217*1000</f>
        <v>336.05431619786611</v>
      </c>
      <c r="K217" s="56" t="s">
        <v>237</v>
      </c>
      <c r="L217" s="40">
        <v>519.16</v>
      </c>
      <c r="M217" s="104">
        <f>L217/G217*1000</f>
        <v>100.70999030067895</v>
      </c>
      <c r="N217" s="41"/>
      <c r="O217" s="42">
        <v>1213.2</v>
      </c>
      <c r="P217" s="104">
        <f>O217/G217*1000</f>
        <v>235.34432589718722</v>
      </c>
      <c r="Q217" s="56" t="s">
        <v>237</v>
      </c>
      <c r="R217" s="44">
        <v>1.1625759080098826E-2</v>
      </c>
      <c r="S217" s="47">
        <v>0</v>
      </c>
      <c r="T217" s="47">
        <v>0</v>
      </c>
      <c r="U217" s="47">
        <v>0.2880579094414556</v>
      </c>
      <c r="V217" s="47">
        <v>0</v>
      </c>
      <c r="W217" s="47">
        <v>0</v>
      </c>
      <c r="X217" s="62">
        <f t="shared" si="40"/>
        <v>0.29968366852155442</v>
      </c>
      <c r="Y217" s="47">
        <v>0</v>
      </c>
      <c r="Z217" s="55">
        <v>0</v>
      </c>
      <c r="AA217" s="47">
        <v>0.70031633147844563</v>
      </c>
      <c r="AB217" s="47">
        <f t="shared" si="39"/>
        <v>0.70031633147844563</v>
      </c>
    </row>
    <row r="218" spans="1:28" s="50" customFormat="1" ht="13.5" customHeight="1" x14ac:dyDescent="0.2">
      <c r="A218" s="54">
        <v>512</v>
      </c>
      <c r="B218" s="34" t="s">
        <v>40</v>
      </c>
      <c r="C218" s="35">
        <v>3750</v>
      </c>
      <c r="D218" s="35">
        <v>0</v>
      </c>
      <c r="E218" s="35">
        <v>1570</v>
      </c>
      <c r="F218" s="35">
        <v>5634</v>
      </c>
      <c r="G218" s="51">
        <v>6288.166666666667</v>
      </c>
      <c r="H218" s="53" t="s">
        <v>236</v>
      </c>
      <c r="I218" s="38">
        <v>1715.63</v>
      </c>
      <c r="J218" s="104">
        <f>I218/G218*1000</f>
        <v>272.83468949614354</v>
      </c>
      <c r="K218" s="39"/>
      <c r="L218" s="40">
        <v>778.43</v>
      </c>
      <c r="M218" s="104">
        <f>L218/G218*1000</f>
        <v>123.79283840016963</v>
      </c>
      <c r="N218" s="41"/>
      <c r="O218" s="42">
        <v>937.2</v>
      </c>
      <c r="P218" s="104">
        <f>O218/G218*1000</f>
        <v>149.04185109597393</v>
      </c>
      <c r="Q218" s="43"/>
      <c r="R218" s="44">
        <v>1.7177363417520092E-2</v>
      </c>
      <c r="S218" s="45">
        <v>0</v>
      </c>
      <c r="T218" s="45">
        <v>6.1784883687042071E-3</v>
      </c>
      <c r="U218" s="45">
        <v>0.42859474362187644</v>
      </c>
      <c r="V218" s="45">
        <v>0</v>
      </c>
      <c r="W218" s="45">
        <v>1.7777725966554559E-3</v>
      </c>
      <c r="X218" s="62">
        <f t="shared" si="40"/>
        <v>0.45372836800475619</v>
      </c>
      <c r="Y218" s="45">
        <v>0</v>
      </c>
      <c r="Z218" s="44">
        <v>3.4389699410712102E-3</v>
      </c>
      <c r="AA218" s="45">
        <v>0.54283266205417247</v>
      </c>
      <c r="AB218" s="47">
        <f t="shared" si="39"/>
        <v>0.54627163199524365</v>
      </c>
    </row>
    <row r="219" spans="1:28" s="14" customFormat="1" x14ac:dyDescent="0.2">
      <c r="A219" s="75"/>
      <c r="B219" s="16"/>
      <c r="C219" s="4"/>
      <c r="D219" s="4"/>
      <c r="E219" s="4"/>
      <c r="F219" s="4"/>
      <c r="G219" s="4"/>
      <c r="H219" s="4"/>
      <c r="I219" s="17"/>
      <c r="J219" s="107"/>
      <c r="K219" s="17"/>
      <c r="L219" s="17"/>
      <c r="M219" s="107"/>
      <c r="N219" s="17"/>
      <c r="O219" s="17"/>
      <c r="P219" s="107"/>
      <c r="Q219" s="17"/>
      <c r="R219" s="18"/>
      <c r="S219" s="18"/>
      <c r="T219" s="18"/>
      <c r="U219" s="18"/>
      <c r="V219" s="18"/>
      <c r="W219" s="49" t="s">
        <v>234</v>
      </c>
      <c r="X219" s="29">
        <f>SUM(X199:X218)/20</f>
        <v>0.26274338181624435</v>
      </c>
      <c r="Y219" s="18"/>
      <c r="Z219" s="18"/>
      <c r="AA219" s="18"/>
      <c r="AB219" s="112"/>
    </row>
    <row r="220" spans="1:28" s="14" customFormat="1" x14ac:dyDescent="0.2">
      <c r="A220" s="32"/>
      <c r="B220" s="31" t="s">
        <v>224</v>
      </c>
      <c r="C220" s="30"/>
      <c r="D220" s="30"/>
      <c r="E220" s="30"/>
      <c r="F220" s="30"/>
      <c r="G220" s="30"/>
      <c r="H220" s="17"/>
      <c r="I220" s="30"/>
      <c r="J220" s="107"/>
      <c r="K220" s="17"/>
      <c r="L220" s="19"/>
      <c r="M220" s="107"/>
      <c r="N220" s="17"/>
      <c r="O220" s="30"/>
      <c r="P220" s="107"/>
      <c r="Q220" s="17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</row>
    <row r="221" spans="1:28" s="14" customFormat="1" x14ac:dyDescent="0.2">
      <c r="A221" s="76"/>
      <c r="B221" s="20"/>
      <c r="C221" s="20"/>
      <c r="D221" s="20"/>
      <c r="E221" s="21"/>
      <c r="F221" s="22"/>
      <c r="G221" s="20"/>
      <c r="H221" s="23"/>
      <c r="I221" s="108">
        <f>SUM(I5:I218)</f>
        <v>4816654.8600000041</v>
      </c>
      <c r="J221" s="108"/>
      <c r="K221" s="23"/>
      <c r="L221" s="108">
        <f>SUM(L5:L218)</f>
        <v>1889786.7984949991</v>
      </c>
      <c r="M221" s="108"/>
      <c r="N221" s="23"/>
      <c r="O221" s="108">
        <f>SUM(O5:O218)</f>
        <v>2926868.0648950012</v>
      </c>
      <c r="P221" s="108"/>
      <c r="Q221" s="23"/>
      <c r="R221" s="23"/>
      <c r="S221" s="23"/>
      <c r="T221" s="23"/>
      <c r="U221" s="23"/>
      <c r="V221" s="23"/>
      <c r="W221" s="23"/>
      <c r="X221" s="24"/>
      <c r="Y221" s="24"/>
      <c r="Z221" s="24"/>
      <c r="AA221" s="23"/>
    </row>
    <row r="222" spans="1:28" s="93" customFormat="1" ht="14.25" customHeight="1" x14ac:dyDescent="0.2">
      <c r="A222" s="92"/>
      <c r="B222" s="113" t="s">
        <v>248</v>
      </c>
      <c r="C222" s="114"/>
      <c r="D222" s="114"/>
      <c r="E222" s="114"/>
      <c r="F222" s="114"/>
      <c r="G222" s="114"/>
      <c r="H222" s="114"/>
      <c r="I222" s="114"/>
      <c r="J222" s="114"/>
      <c r="K222" s="115"/>
      <c r="L222" s="115"/>
      <c r="M222" s="115"/>
      <c r="N222" s="115"/>
      <c r="O222" s="115"/>
      <c r="P222" s="115"/>
      <c r="Q222" s="115"/>
      <c r="R222" s="115"/>
      <c r="S222" s="115"/>
      <c r="T222" s="14"/>
      <c r="U222" s="14"/>
      <c r="V222" s="14"/>
      <c r="W222" s="14"/>
      <c r="X222" s="25"/>
      <c r="Y222" s="25"/>
      <c r="Z222" s="25"/>
      <c r="AA222" s="14"/>
      <c r="AB222" s="111"/>
    </row>
    <row r="223" spans="1:28" s="93" customFormat="1" x14ac:dyDescent="0.2">
      <c r="A223" s="92"/>
      <c r="B223" s="113" t="s">
        <v>249</v>
      </c>
      <c r="C223" s="114"/>
      <c r="D223" s="114"/>
      <c r="E223" s="114"/>
      <c r="F223" s="114"/>
      <c r="G223" s="114"/>
      <c r="H223" s="114"/>
      <c r="I223" s="114"/>
      <c r="J223" s="114"/>
      <c r="K223" s="115"/>
      <c r="L223" s="115"/>
      <c r="M223" s="115"/>
      <c r="N223" s="115"/>
      <c r="O223" s="115"/>
      <c r="P223" s="115"/>
      <c r="Q223" s="115"/>
      <c r="R223" s="115"/>
      <c r="S223" s="115"/>
      <c r="T223" s="23"/>
      <c r="U223" s="23"/>
      <c r="V223" s="23"/>
      <c r="W223" s="23"/>
      <c r="X223" s="24"/>
      <c r="Y223" s="24"/>
      <c r="Z223" s="24"/>
      <c r="AA223" s="23"/>
      <c r="AB223" s="14"/>
    </row>
    <row r="224" spans="1:28" s="88" customFormat="1" ht="15.75" x14ac:dyDescent="0.2">
      <c r="A224" s="92"/>
      <c r="B224" s="94" t="s">
        <v>250</v>
      </c>
      <c r="C224" s="95"/>
      <c r="D224" s="95"/>
      <c r="E224" s="95"/>
      <c r="F224" s="95"/>
      <c r="G224" s="96"/>
      <c r="H224" s="95"/>
      <c r="I224" s="97"/>
      <c r="J224" s="97"/>
      <c r="K224" s="98"/>
      <c r="L224" s="95"/>
      <c r="M224" s="97"/>
      <c r="N224" s="95"/>
      <c r="O224" s="95"/>
      <c r="P224" s="97"/>
      <c r="Q224" s="95"/>
      <c r="R224" s="99"/>
      <c r="S224" s="100"/>
      <c r="T224" s="100"/>
      <c r="U224" s="100"/>
      <c r="V224" s="100"/>
      <c r="W224" s="100"/>
      <c r="X224" s="87"/>
      <c r="Y224" s="100"/>
      <c r="Z224" s="99"/>
      <c r="AA224" s="99"/>
      <c r="AB224" s="100"/>
    </row>
    <row r="225" spans="1:28" s="93" customFormat="1" ht="15" customHeight="1" x14ac:dyDescent="0.2">
      <c r="A225" s="92"/>
      <c r="B225" s="113" t="s">
        <v>254</v>
      </c>
      <c r="C225" s="114"/>
      <c r="D225" s="114"/>
      <c r="E225" s="114"/>
      <c r="F225" s="114"/>
      <c r="G225" s="114"/>
      <c r="H225" s="114"/>
      <c r="I225" s="114"/>
      <c r="J225" s="115"/>
      <c r="K225" s="115"/>
      <c r="L225" s="115"/>
      <c r="M225" s="115"/>
      <c r="N225" s="115"/>
      <c r="O225" s="14"/>
      <c r="P225" s="109"/>
      <c r="Q225" s="14"/>
      <c r="R225" s="14"/>
      <c r="S225" s="14"/>
      <c r="T225" s="14"/>
      <c r="U225" s="14"/>
      <c r="V225" s="14"/>
      <c r="W225" s="14"/>
      <c r="X225" s="25"/>
      <c r="Y225" s="25"/>
      <c r="Z225" s="25"/>
      <c r="AA225" s="14"/>
      <c r="AB225" s="14"/>
    </row>
    <row r="226" spans="1:28" s="93" customFormat="1" ht="15.75" x14ac:dyDescent="0.2">
      <c r="A226" s="92"/>
      <c r="B226" s="94" t="s">
        <v>251</v>
      </c>
      <c r="C226" s="14"/>
      <c r="D226" s="14"/>
      <c r="E226" s="14"/>
      <c r="F226" s="14"/>
      <c r="G226" s="69"/>
      <c r="H226" s="14"/>
      <c r="I226" s="89"/>
      <c r="J226" s="89"/>
      <c r="K226" s="90"/>
      <c r="L226" s="14"/>
      <c r="M226" s="89"/>
      <c r="N226" s="14"/>
      <c r="O226" s="14"/>
      <c r="P226" s="89"/>
      <c r="Q226" s="14"/>
      <c r="R226" s="101"/>
      <c r="S226" s="102"/>
      <c r="T226" s="102"/>
      <c r="U226" s="102"/>
      <c r="V226" s="102"/>
      <c r="W226" s="102"/>
      <c r="X226" s="103"/>
      <c r="Y226" s="102"/>
      <c r="Z226" s="101"/>
      <c r="AA226" s="101"/>
      <c r="AB226" s="102"/>
    </row>
    <row r="227" spans="1:28" s="14" customFormat="1" x14ac:dyDescent="0.2">
      <c r="A227" s="122"/>
      <c r="B227" s="114"/>
      <c r="C227" s="114"/>
      <c r="D227" s="114"/>
      <c r="E227" s="114"/>
      <c r="F227" s="114"/>
      <c r="G227" s="114"/>
      <c r="H227" s="114"/>
      <c r="I227" s="115"/>
      <c r="J227" s="115"/>
      <c r="K227" s="115"/>
      <c r="L227" s="115"/>
      <c r="M227" s="115"/>
      <c r="N227" s="115"/>
      <c r="P227" s="109"/>
      <c r="Y227" s="25"/>
      <c r="Z227" s="25"/>
      <c r="AA227" s="25"/>
    </row>
    <row r="228" spans="1:28" s="14" customFormat="1" x14ac:dyDescent="0.2">
      <c r="A228" s="77"/>
      <c r="B228" s="26"/>
      <c r="J228" s="109"/>
      <c r="M228" s="109"/>
      <c r="P228" s="109"/>
      <c r="Y228" s="25"/>
      <c r="Z228" s="25"/>
      <c r="AA228" s="25"/>
    </row>
    <row r="229" spans="1:28" s="14" customFormat="1" x14ac:dyDescent="0.2">
      <c r="A229" s="77"/>
      <c r="B229" s="26"/>
      <c r="J229" s="109"/>
      <c r="M229" s="109"/>
      <c r="P229" s="109"/>
      <c r="Y229" s="25"/>
      <c r="Z229" s="25"/>
      <c r="AA229" s="25"/>
    </row>
    <row r="230" spans="1:28" s="14" customFormat="1" x14ac:dyDescent="0.2">
      <c r="A230" s="77"/>
      <c r="B230" s="26"/>
      <c r="J230" s="109"/>
      <c r="M230" s="109"/>
      <c r="P230" s="109"/>
      <c r="Y230" s="25"/>
      <c r="Z230" s="25"/>
      <c r="AA230" s="25"/>
    </row>
    <row r="231" spans="1:28" s="14" customFormat="1" x14ac:dyDescent="0.2">
      <c r="A231" s="77"/>
      <c r="B231" s="26"/>
      <c r="J231" s="109"/>
      <c r="M231" s="109"/>
      <c r="P231" s="109"/>
      <c r="Y231" s="25"/>
      <c r="Z231" s="25"/>
      <c r="AA231" s="25"/>
    </row>
    <row r="232" spans="1:28" s="14" customFormat="1" x14ac:dyDescent="0.2">
      <c r="A232" s="77"/>
      <c r="B232" s="26"/>
      <c r="J232" s="109"/>
      <c r="M232" s="109"/>
      <c r="P232" s="109"/>
      <c r="Y232" s="25"/>
      <c r="Z232" s="25"/>
      <c r="AA232" s="25"/>
    </row>
    <row r="233" spans="1:28" s="14" customFormat="1" x14ac:dyDescent="0.2">
      <c r="A233" s="77"/>
      <c r="B233" s="26"/>
      <c r="J233" s="109"/>
      <c r="M233" s="109"/>
      <c r="P233" s="109"/>
      <c r="Y233" s="25"/>
      <c r="Z233" s="25"/>
      <c r="AA233" s="25"/>
    </row>
    <row r="234" spans="1:28" s="14" customFormat="1" x14ac:dyDescent="0.2">
      <c r="A234" s="77"/>
      <c r="B234" s="26"/>
      <c r="J234" s="109"/>
      <c r="M234" s="109"/>
      <c r="P234" s="109"/>
      <c r="Y234" s="25"/>
      <c r="Z234" s="25"/>
      <c r="AA234" s="25"/>
    </row>
    <row r="235" spans="1:28" s="14" customFormat="1" x14ac:dyDescent="0.2">
      <c r="A235" s="77"/>
      <c r="B235" s="26"/>
      <c r="J235" s="109"/>
      <c r="M235" s="109"/>
      <c r="P235" s="109"/>
      <c r="Y235" s="25"/>
      <c r="Z235" s="25"/>
      <c r="AA235" s="25"/>
    </row>
    <row r="236" spans="1:28" s="14" customFormat="1" x14ac:dyDescent="0.2">
      <c r="A236" s="77"/>
      <c r="B236" s="26"/>
      <c r="J236" s="109"/>
      <c r="M236" s="109"/>
      <c r="P236" s="109"/>
      <c r="Y236" s="25"/>
      <c r="Z236" s="25"/>
      <c r="AA236" s="25"/>
    </row>
    <row r="237" spans="1:28" s="14" customFormat="1" x14ac:dyDescent="0.2">
      <c r="A237" s="77"/>
      <c r="B237" s="26"/>
      <c r="J237" s="109"/>
      <c r="M237" s="109"/>
      <c r="P237" s="109"/>
      <c r="Y237" s="25"/>
      <c r="Z237" s="25"/>
      <c r="AA237" s="25"/>
    </row>
    <row r="238" spans="1:28" s="14" customFormat="1" x14ac:dyDescent="0.2">
      <c r="A238" s="77"/>
      <c r="B238" s="26"/>
      <c r="J238" s="109"/>
      <c r="M238" s="109"/>
      <c r="P238" s="109"/>
      <c r="Y238" s="25"/>
      <c r="Z238" s="25"/>
      <c r="AA238" s="25"/>
    </row>
    <row r="239" spans="1:28" s="14" customFormat="1" x14ac:dyDescent="0.2">
      <c r="A239" s="77"/>
      <c r="B239" s="26"/>
      <c r="J239" s="109"/>
      <c r="M239" s="109"/>
      <c r="P239" s="109"/>
      <c r="Y239" s="25"/>
      <c r="Z239" s="25"/>
      <c r="AA239" s="25"/>
    </row>
    <row r="240" spans="1:28" s="14" customFormat="1" x14ac:dyDescent="0.2">
      <c r="A240" s="77"/>
      <c r="B240" s="26"/>
      <c r="J240" s="109"/>
      <c r="M240" s="109"/>
      <c r="P240" s="109"/>
      <c r="Y240" s="25"/>
      <c r="Z240" s="25"/>
      <c r="AA240" s="25"/>
    </row>
    <row r="241" spans="1:27" s="14" customFormat="1" x14ac:dyDescent="0.2">
      <c r="A241" s="77"/>
      <c r="B241" s="26"/>
      <c r="J241" s="109"/>
      <c r="M241" s="109"/>
      <c r="P241" s="109"/>
      <c r="Y241" s="25"/>
      <c r="Z241" s="25"/>
      <c r="AA241" s="25"/>
    </row>
    <row r="242" spans="1:27" s="14" customFormat="1" x14ac:dyDescent="0.2">
      <c r="A242" s="77"/>
      <c r="B242" s="26"/>
      <c r="J242" s="109"/>
      <c r="M242" s="109"/>
      <c r="P242" s="109"/>
      <c r="Y242" s="25"/>
      <c r="Z242" s="25"/>
      <c r="AA242" s="25"/>
    </row>
    <row r="243" spans="1:27" s="14" customFormat="1" x14ac:dyDescent="0.2">
      <c r="A243" s="77"/>
      <c r="B243" s="26"/>
      <c r="J243" s="109"/>
      <c r="M243" s="109"/>
      <c r="P243" s="109"/>
      <c r="Y243" s="25"/>
      <c r="Z243" s="25"/>
      <c r="AA243" s="25"/>
    </row>
    <row r="244" spans="1:27" s="14" customFormat="1" x14ac:dyDescent="0.2">
      <c r="A244" s="77"/>
      <c r="B244" s="26"/>
      <c r="J244" s="109"/>
      <c r="M244" s="109"/>
      <c r="P244" s="109"/>
      <c r="Y244" s="25"/>
      <c r="Z244" s="25"/>
      <c r="AA244" s="25"/>
    </row>
    <row r="245" spans="1:27" s="14" customFormat="1" x14ac:dyDescent="0.2">
      <c r="A245" s="77"/>
      <c r="B245" s="26"/>
      <c r="J245" s="109"/>
      <c r="M245" s="109"/>
      <c r="P245" s="109"/>
      <c r="Y245" s="25"/>
      <c r="Z245" s="25"/>
      <c r="AA245" s="25"/>
    </row>
    <row r="246" spans="1:27" s="14" customFormat="1" x14ac:dyDescent="0.2">
      <c r="A246" s="77"/>
      <c r="B246" s="26"/>
      <c r="J246" s="109"/>
      <c r="M246" s="109"/>
      <c r="P246" s="109"/>
      <c r="Y246" s="25"/>
      <c r="Z246" s="25"/>
      <c r="AA246" s="25"/>
    </row>
    <row r="247" spans="1:27" s="14" customFormat="1" x14ac:dyDescent="0.2">
      <c r="A247" s="77"/>
      <c r="B247" s="26"/>
      <c r="J247" s="109"/>
      <c r="M247" s="109"/>
      <c r="P247" s="109"/>
      <c r="Y247" s="25"/>
      <c r="Z247" s="25"/>
      <c r="AA247" s="25"/>
    </row>
    <row r="248" spans="1:27" s="14" customFormat="1" x14ac:dyDescent="0.2">
      <c r="A248" s="77"/>
      <c r="B248" s="26"/>
      <c r="J248" s="109"/>
      <c r="M248" s="109"/>
      <c r="P248" s="109"/>
      <c r="Y248" s="25"/>
      <c r="Z248" s="25"/>
      <c r="AA248" s="25"/>
    </row>
    <row r="249" spans="1:27" s="14" customFormat="1" x14ac:dyDescent="0.2">
      <c r="A249" s="77"/>
      <c r="B249" s="26"/>
      <c r="J249" s="109"/>
      <c r="M249" s="109"/>
      <c r="P249" s="109"/>
      <c r="Y249" s="25"/>
      <c r="Z249" s="25"/>
      <c r="AA249" s="25"/>
    </row>
    <row r="250" spans="1:27" s="14" customFormat="1" x14ac:dyDescent="0.2">
      <c r="A250" s="77"/>
      <c r="B250" s="26"/>
      <c r="J250" s="109"/>
      <c r="M250" s="109"/>
      <c r="P250" s="109"/>
      <c r="Y250" s="25"/>
      <c r="Z250" s="25"/>
      <c r="AA250" s="25"/>
    </row>
    <row r="251" spans="1:27" s="14" customFormat="1" x14ac:dyDescent="0.2">
      <c r="A251" s="77"/>
      <c r="B251" s="26"/>
      <c r="J251" s="109"/>
      <c r="M251" s="109"/>
      <c r="P251" s="109"/>
      <c r="Y251" s="25"/>
      <c r="Z251" s="25"/>
      <c r="AA251" s="25"/>
    </row>
    <row r="252" spans="1:27" s="14" customFormat="1" x14ac:dyDescent="0.2">
      <c r="A252" s="77"/>
      <c r="B252" s="26"/>
      <c r="J252" s="109"/>
      <c r="M252" s="109"/>
      <c r="P252" s="109"/>
      <c r="Y252" s="25"/>
      <c r="Z252" s="25"/>
      <c r="AA252" s="25"/>
    </row>
    <row r="253" spans="1:27" s="14" customFormat="1" x14ac:dyDescent="0.2">
      <c r="A253" s="77"/>
      <c r="B253" s="26"/>
      <c r="J253" s="109"/>
      <c r="M253" s="109"/>
      <c r="P253" s="109"/>
      <c r="Y253" s="25"/>
      <c r="Z253" s="25"/>
      <c r="AA253" s="25"/>
    </row>
    <row r="254" spans="1:27" s="14" customFormat="1" x14ac:dyDescent="0.2">
      <c r="A254" s="77"/>
      <c r="B254" s="26"/>
      <c r="J254" s="109"/>
      <c r="M254" s="109"/>
      <c r="P254" s="109"/>
      <c r="Y254" s="25"/>
      <c r="Z254" s="25"/>
      <c r="AA254" s="25"/>
    </row>
    <row r="255" spans="1:27" s="14" customFormat="1" x14ac:dyDescent="0.2">
      <c r="A255" s="77"/>
      <c r="B255" s="26"/>
      <c r="J255" s="109"/>
      <c r="M255" s="109"/>
      <c r="P255" s="109"/>
      <c r="Y255" s="25"/>
      <c r="Z255" s="25"/>
      <c r="AA255" s="25"/>
    </row>
    <row r="256" spans="1:27" s="14" customFormat="1" x14ac:dyDescent="0.2">
      <c r="A256" s="77"/>
      <c r="B256" s="26"/>
      <c r="J256" s="109"/>
      <c r="M256" s="109"/>
      <c r="P256" s="109"/>
      <c r="Y256" s="25"/>
      <c r="Z256" s="25"/>
      <c r="AA256" s="25"/>
    </row>
    <row r="257" spans="1:27" s="14" customFormat="1" x14ac:dyDescent="0.2">
      <c r="A257" s="77"/>
      <c r="B257" s="26"/>
      <c r="J257" s="109"/>
      <c r="M257" s="109"/>
      <c r="P257" s="109"/>
      <c r="Y257" s="25"/>
      <c r="Z257" s="25"/>
      <c r="AA257" s="25"/>
    </row>
    <row r="258" spans="1:27" s="14" customFormat="1" x14ac:dyDescent="0.2">
      <c r="A258" s="77"/>
      <c r="B258" s="26"/>
      <c r="J258" s="109"/>
      <c r="M258" s="109"/>
      <c r="P258" s="109"/>
      <c r="Y258" s="25"/>
      <c r="Z258" s="25"/>
      <c r="AA258" s="25"/>
    </row>
  </sheetData>
  <mergeCells count="16">
    <mergeCell ref="A227:N227"/>
    <mergeCell ref="Y1:AB1"/>
    <mergeCell ref="E1:E3"/>
    <mergeCell ref="F1:F3"/>
    <mergeCell ref="G1:H3"/>
    <mergeCell ref="I1:K2"/>
    <mergeCell ref="L1:N2"/>
    <mergeCell ref="O1:Q2"/>
    <mergeCell ref="B1:B3"/>
    <mergeCell ref="B225:N225"/>
    <mergeCell ref="B222:S222"/>
    <mergeCell ref="B223:S223"/>
    <mergeCell ref="R1:X1"/>
    <mergeCell ref="A1:A3"/>
    <mergeCell ref="C1:C3"/>
    <mergeCell ref="D1:D3"/>
  </mergeCells>
  <phoneticPr fontId="8" type="noConversion"/>
  <conditionalFormatting sqref="X66:X95 X12:X17 X5:X10 X222:X226 X19:X25 X42:X64 X27:X40 X165:X197 X199:X218 X97:X163">
    <cfRule type="cellIs" dxfId="1" priority="1" stopIfTrue="1" operator="greaterThan">
      <formula>0.55</formula>
    </cfRule>
  </conditionalFormatting>
  <conditionalFormatting sqref="K222:K226">
    <cfRule type="cellIs" dxfId="0" priority="2" stopIfTrue="1" operator="greaterThan">
      <formula>450</formula>
    </cfRule>
  </conditionalFormatting>
  <pageMargins left="0.75" right="0.75" top="1" bottom="1" header="0.5" footer="0.5"/>
  <pageSetup orientation="portrait" r:id="rId1"/>
  <headerFooter alignWithMargins="0"/>
  <ignoredErrors>
    <ignoredError sqref="X11 J128:J136 X18 J37 X26 M14:P16 X41 J48:J53 M55:P56 X65 X198 K216:P216 P159:P163 J67:J73 P201 J198 O155:O156 J179:J188 J199 X96 M138:M142 X164 M160:N163 M179:P188 J160:J164 O160:O163 N60:P62 P138:P142 J200:J201 K200:P200 P151 N138:N142 O124 J79:J82 J219:J220 M158:M159 M145 N155:N156 O128:O133 J158:J159 J151 O151 N151 M65:M66 P79:P82 O79:O81 J119 M48:P52 J44:J46 M37:P46 O67:O73 P67:P73 M67:N73 J202:J207 K202:P207 N121:N122 N96 P104:P117 M53 O119 M103:M117 M119:N119 P96 N98:N99 O138:O142 O121:O122 M201 M58:P58 N124 J104:J117 O96 O98:O99 J87:J94 M87:N94 P87:P94 J216 M79:M82 J14:J16 O101:O117 P53 O75:O77 P75:P77 M75:N77 J75:J77 J138:J142 N64:P66 N79:N81 N101:N117 M151 P119 J137:P137 O87:O94 J189:J192 N128:N136 O135:O136 P128:P136 M128:M136 P158 J118:P118 J154:O154 J155:J156 M155:M156 P154:P156 M125:M126 P125:P126 N126 J126 O126 K209:P214 J209:J214 P83:P85 M83:N85 J83:J85 O83:O85 N146:N149 O146:O149 J145:J149 P145:P149 M146:M149 J194:J19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Municipal Group</vt:lpstr>
    </vt:vector>
  </TitlesOfParts>
  <Company>Waste Diversion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Lance</dc:creator>
  <cp:lastModifiedBy>Maria Constantinou</cp:lastModifiedBy>
  <dcterms:created xsi:type="dcterms:W3CDTF">2008-02-19T13:48:06Z</dcterms:created>
  <dcterms:modified xsi:type="dcterms:W3CDTF">2016-07-07T13:59:26Z</dcterms:modified>
</cp:coreProperties>
</file>